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mathematica.sharepoint.com/sites/Efficacy-51028/Reporting and dissemination/Sub Studies/Ambitious and Inclusive Instruction/Methods Paper/"/>
    </mc:Choice>
  </mc:AlternateContent>
  <xr:revisionPtr revIDLastSave="7" documentId="8_{9C485F5F-CDB3-4662-A7D6-0343ACB5442F}" xr6:coauthVersionLast="47" xr6:coauthVersionMax="47" xr10:uidLastSave="{B2ADFDFD-8F56-4F37-B6F0-45BBEA8CCDF2}"/>
  <bookViews>
    <workbookView xWindow="-110" yWindow="-110" windowWidth="19420" windowHeight="10420" xr2:uid="{A596E73B-B337-4031-8C2A-5E5487BFEDD8}"/>
  </bookViews>
  <sheets>
    <sheet name="Version" sheetId="12" r:id="rId1"/>
    <sheet name="1. Overview" sheetId="5" r:id="rId2"/>
    <sheet name="2. Running Records" sheetId="11" r:id="rId3"/>
    <sheet name="3. Coding Worksheet" sheetId="6" r:id="rId4"/>
    <sheet name="4. Scale Scores" sheetId="9" r:id="rId5"/>
    <sheet name="5. Composite Indicators" sheetId="10" r:id="rId6"/>
    <sheet name="6. Codebook" sheetId="8" r:id="rId7"/>
  </sheets>
  <definedNames>
    <definedName name="_xlnm._FilterDatabase" localSheetId="3" hidden="1">'3. Coding Worksheet'!$A$3:$CA$105</definedName>
    <definedName name="EMI" localSheetId="0">Version!$A$12</definedName>
    <definedName name="FoK" localSheetId="0">Version!$A$10</definedName>
    <definedName name="IC" localSheetId="0">Version!$A$11</definedName>
    <definedName name="MD" localSheetId="0">Version!$A$8</definedName>
    <definedName name="MLL" localSheetId="0">Version!#REF!</definedName>
    <definedName name="MRM" localSheetId="0">Version!$A$7</definedName>
    <definedName name="RWMI" localSheetId="0">Version!$A$6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9" l="1"/>
  <c r="AA16" i="6" l="1"/>
  <c r="E108" i="6"/>
  <c r="D108" i="6"/>
  <c r="F108" i="6"/>
  <c r="G108" i="6"/>
  <c r="H108" i="6"/>
  <c r="I108" i="6"/>
  <c r="J108" i="6"/>
  <c r="K108" i="6"/>
  <c r="L108" i="6"/>
  <c r="M108" i="6"/>
  <c r="N108" i="6"/>
  <c r="O108" i="6"/>
  <c r="P108" i="6"/>
  <c r="Q108" i="6"/>
  <c r="R108" i="6"/>
  <c r="S108" i="6"/>
  <c r="T108" i="6"/>
  <c r="U108" i="6"/>
  <c r="V108" i="6"/>
  <c r="W108" i="6"/>
  <c r="X108" i="6"/>
  <c r="Y108" i="6"/>
  <c r="Z108" i="6"/>
  <c r="D109" i="6"/>
  <c r="E109" i="6"/>
  <c r="F109" i="6"/>
  <c r="G109" i="6"/>
  <c r="H109" i="6"/>
  <c r="I109" i="6"/>
  <c r="J109" i="6"/>
  <c r="K109" i="6"/>
  <c r="L109" i="6"/>
  <c r="M109" i="6"/>
  <c r="N109" i="6"/>
  <c r="O109" i="6"/>
  <c r="P109" i="6"/>
  <c r="Q109" i="6"/>
  <c r="R109" i="6"/>
  <c r="S109" i="6"/>
  <c r="T109" i="6"/>
  <c r="U109" i="6"/>
  <c r="V109" i="6"/>
  <c r="W109" i="6"/>
  <c r="X109" i="6"/>
  <c r="Y109" i="6"/>
  <c r="Z109" i="6"/>
  <c r="D110" i="6"/>
  <c r="E110" i="6"/>
  <c r="F110" i="6"/>
  <c r="G110" i="6"/>
  <c r="H110" i="6"/>
  <c r="I110" i="6"/>
  <c r="J110" i="6"/>
  <c r="K110" i="6"/>
  <c r="L110" i="6"/>
  <c r="M110" i="6"/>
  <c r="N110" i="6"/>
  <c r="O110" i="6"/>
  <c r="P110" i="6"/>
  <c r="Q110" i="6"/>
  <c r="R110" i="6"/>
  <c r="S110" i="6"/>
  <c r="T110" i="6"/>
  <c r="U110" i="6"/>
  <c r="V110" i="6"/>
  <c r="W110" i="6"/>
  <c r="X110" i="6"/>
  <c r="Y110" i="6"/>
  <c r="Z110" i="6"/>
  <c r="C110" i="6"/>
  <c r="C109" i="6"/>
  <c r="C108" i="6"/>
  <c r="Z107" i="6"/>
  <c r="Y107" i="6"/>
  <c r="X107" i="6"/>
  <c r="W107" i="6"/>
  <c r="V107" i="6"/>
  <c r="U107" i="6"/>
  <c r="T107" i="6"/>
  <c r="S107" i="6"/>
  <c r="R107" i="6"/>
  <c r="Q107" i="6"/>
  <c r="P107" i="6"/>
  <c r="O107" i="6"/>
  <c r="N107" i="6"/>
  <c r="M107" i="6"/>
  <c r="L107" i="6"/>
  <c r="K107" i="6"/>
  <c r="J107" i="6"/>
  <c r="I107" i="6"/>
  <c r="H107" i="6"/>
  <c r="G107" i="6"/>
  <c r="F107" i="6"/>
  <c r="E107" i="6"/>
  <c r="D107" i="6"/>
  <c r="E11" i="10"/>
  <c r="E5" i="10"/>
  <c r="E22" i="10"/>
  <c r="E8" i="10"/>
  <c r="E14" i="10"/>
  <c r="E17" i="10"/>
  <c r="E20" i="10"/>
  <c r="AA13" i="6"/>
  <c r="E10" i="9" s="1"/>
  <c r="AA8" i="6"/>
  <c r="E6" i="9" s="1"/>
  <c r="AA7" i="6"/>
  <c r="E5" i="9" s="1"/>
  <c r="AA6" i="6"/>
  <c r="E4" i="9" s="1"/>
  <c r="AA18" i="6"/>
  <c r="E14" i="9" s="1"/>
  <c r="C107" i="6"/>
  <c r="AA25" i="6"/>
  <c r="E46" i="9" s="1"/>
  <c r="AA37" i="6"/>
  <c r="D26" i="10" s="1"/>
  <c r="AA38" i="6"/>
  <c r="D40" i="10" s="1"/>
  <c r="AA57" i="6"/>
  <c r="D34" i="10" s="1"/>
  <c r="AA110" i="6" l="1"/>
  <c r="E5" i="5" s="1"/>
  <c r="AA108" i="6"/>
  <c r="AA109" i="6"/>
  <c r="AA107" i="6"/>
  <c r="E65" i="9"/>
  <c r="E52" i="9"/>
  <c r="E18" i="9"/>
  <c r="E58" i="9"/>
  <c r="E51" i="9"/>
  <c r="E33" i="9"/>
  <c r="E34" i="9"/>
  <c r="E37" i="9"/>
  <c r="E41" i="9"/>
  <c r="E19" i="9"/>
  <c r="E35" i="9"/>
  <c r="E24" i="9"/>
  <c r="AA73" i="6"/>
  <c r="D60" i="10" s="1"/>
  <c r="AA74" i="6"/>
  <c r="D56" i="10" s="1"/>
  <c r="AA75" i="6"/>
  <c r="AA76" i="6"/>
  <c r="AA72" i="6"/>
  <c r="D59" i="10" s="1"/>
  <c r="AA105" i="6"/>
  <c r="AA104" i="6"/>
  <c r="AA103" i="6"/>
  <c r="AA102" i="6"/>
  <c r="AA101" i="6"/>
  <c r="AA100" i="6"/>
  <c r="AA99" i="6"/>
  <c r="E4" i="5" s="1"/>
  <c r="AA97" i="6"/>
  <c r="AA96" i="6"/>
  <c r="AA95" i="6"/>
  <c r="AA94" i="6"/>
  <c r="E32" i="9" s="1"/>
  <c r="AA93" i="6"/>
  <c r="AA92" i="6"/>
  <c r="AA91" i="6"/>
  <c r="AA90" i="6"/>
  <c r="AA89" i="6"/>
  <c r="AA88" i="6"/>
  <c r="AA87" i="6"/>
  <c r="AA86" i="6"/>
  <c r="AA85" i="6"/>
  <c r="AA83" i="6"/>
  <c r="AA82" i="6"/>
  <c r="AA81" i="6"/>
  <c r="AA80" i="6"/>
  <c r="E31" i="9" s="1"/>
  <c r="AA79" i="6"/>
  <c r="AA78" i="6"/>
  <c r="E71" i="9" s="1"/>
  <c r="AA70" i="6"/>
  <c r="D55" i="10" s="1"/>
  <c r="AA69" i="6"/>
  <c r="AA68" i="6"/>
  <c r="D52" i="10" s="1"/>
  <c r="AA67" i="6"/>
  <c r="D54" i="10" s="1"/>
  <c r="AA66" i="6"/>
  <c r="D53" i="10" s="1"/>
  <c r="AA65" i="6"/>
  <c r="D37" i="10" s="1"/>
  <c r="AA64" i="6"/>
  <c r="D51" i="10" s="1"/>
  <c r="AA63" i="6"/>
  <c r="D50" i="10" s="1"/>
  <c r="AA62" i="6"/>
  <c r="D49" i="10" s="1"/>
  <c r="AA61" i="6"/>
  <c r="D48" i="10" s="1"/>
  <c r="AA56" i="6"/>
  <c r="D33" i="10" s="1"/>
  <c r="AA55" i="6"/>
  <c r="AA54" i="6"/>
  <c r="D32" i="10" s="1"/>
  <c r="AA53" i="6"/>
  <c r="AA52" i="6"/>
  <c r="AA51" i="6"/>
  <c r="D47" i="10" s="1"/>
  <c r="AA50" i="6"/>
  <c r="D46" i="10" s="1"/>
  <c r="AA49" i="6"/>
  <c r="D45" i="10" s="1"/>
  <c r="AA48" i="6"/>
  <c r="D44" i="10" s="1"/>
  <c r="AA47" i="6"/>
  <c r="D31" i="10" s="1"/>
  <c r="AA46" i="6"/>
  <c r="D43" i="10" s="1"/>
  <c r="AA45" i="6"/>
  <c r="D42" i="10" s="1"/>
  <c r="AA44" i="6"/>
  <c r="D30" i="10" s="1"/>
  <c r="AA43" i="6"/>
  <c r="AA42" i="6"/>
  <c r="D29" i="10" s="1"/>
  <c r="AA41" i="6"/>
  <c r="D28" i="10" s="1"/>
  <c r="AA40" i="6"/>
  <c r="D41" i="10" s="1"/>
  <c r="AA39" i="6"/>
  <c r="D27" i="10" s="1"/>
  <c r="AA36" i="6"/>
  <c r="D39" i="10" s="1"/>
  <c r="AA35" i="6"/>
  <c r="D25" i="10" s="1"/>
  <c r="AA34" i="6"/>
  <c r="D38" i="10" s="1"/>
  <c r="AA33" i="6"/>
  <c r="AA31" i="6"/>
  <c r="E50" i="9" s="1"/>
  <c r="AA30" i="6"/>
  <c r="E49" i="9" s="1"/>
  <c r="AA28" i="6"/>
  <c r="E48" i="9" s="1"/>
  <c r="AA27" i="6"/>
  <c r="E47" i="9" s="1"/>
  <c r="AA24" i="6"/>
  <c r="AA22" i="6"/>
  <c r="E61" i="9" s="1"/>
  <c r="AA21" i="6"/>
  <c r="AA20" i="6"/>
  <c r="AA17" i="6"/>
  <c r="AA59" i="6"/>
  <c r="D36" i="10" s="1"/>
  <c r="AA58" i="6"/>
  <c r="D35" i="10" s="1"/>
  <c r="AA15" i="6"/>
  <c r="E68" i="9" s="1"/>
  <c r="AA12" i="6"/>
  <c r="E67" i="9" s="1"/>
  <c r="AA11" i="6"/>
  <c r="AA9" i="6"/>
  <c r="E53" i="9" s="1"/>
  <c r="AB110" i="6" l="1"/>
  <c r="D21" i="10" s="1"/>
  <c r="AB109" i="6"/>
  <c r="D6" i="10" s="1"/>
  <c r="AB108" i="6"/>
  <c r="D4" i="10" s="1"/>
  <c r="AB100" i="6"/>
  <c r="AB102" i="6"/>
  <c r="AB103" i="6"/>
  <c r="AB90" i="6"/>
  <c r="AB85" i="6"/>
  <c r="AB74" i="6"/>
  <c r="E56" i="10" s="1"/>
  <c r="AB66" i="6"/>
  <c r="E53" i="10" s="1"/>
  <c r="AB36" i="6"/>
  <c r="E39" i="10" s="1"/>
  <c r="AB44" i="6"/>
  <c r="AB52" i="6"/>
  <c r="AB33" i="6"/>
  <c r="AB22" i="6"/>
  <c r="F61" i="9" s="1"/>
  <c r="AB92" i="6"/>
  <c r="AB76" i="6"/>
  <c r="AB38" i="6"/>
  <c r="E40" i="10" s="1"/>
  <c r="AB30" i="6"/>
  <c r="AB18" i="6"/>
  <c r="AB101" i="6"/>
  <c r="AB34" i="6"/>
  <c r="E38" i="10" s="1"/>
  <c r="AB50" i="6"/>
  <c r="E46" i="10" s="1"/>
  <c r="AB65" i="6"/>
  <c r="E37" i="10" s="1"/>
  <c r="AB21" i="6"/>
  <c r="AB104" i="6"/>
  <c r="AB91" i="6"/>
  <c r="AB79" i="6"/>
  <c r="AB75" i="6"/>
  <c r="AB67" i="6"/>
  <c r="E54" i="10" s="1"/>
  <c r="AB37" i="6"/>
  <c r="E26" i="10" s="1"/>
  <c r="AB45" i="6"/>
  <c r="E42" i="10" s="1"/>
  <c r="AB53" i="6"/>
  <c r="AB31" i="6"/>
  <c r="F50" i="9" s="1"/>
  <c r="AB20" i="6"/>
  <c r="AB105" i="6"/>
  <c r="AB80" i="6"/>
  <c r="AB68" i="6"/>
  <c r="E52" i="10" s="1"/>
  <c r="AB46" i="6"/>
  <c r="E43" i="10" s="1"/>
  <c r="AB54" i="6"/>
  <c r="E32" i="10" s="1"/>
  <c r="AB16" i="6"/>
  <c r="AB95" i="6"/>
  <c r="AB61" i="6"/>
  <c r="E48" i="10" s="1"/>
  <c r="AB57" i="6"/>
  <c r="E34" i="10" s="1"/>
  <c r="AB15" i="6"/>
  <c r="F68" i="9" s="1"/>
  <c r="AB64" i="6"/>
  <c r="E51" i="10" s="1"/>
  <c r="AB58" i="6"/>
  <c r="E35" i="10" s="1"/>
  <c r="AB89" i="6"/>
  <c r="AB97" i="6"/>
  <c r="AB73" i="6"/>
  <c r="E60" i="10" s="1"/>
  <c r="AB35" i="6"/>
  <c r="E25" i="10" s="1"/>
  <c r="AB51" i="6"/>
  <c r="E47" i="10" s="1"/>
  <c r="AB99" i="6"/>
  <c r="D19" i="10" s="1"/>
  <c r="AB93" i="6"/>
  <c r="AB81" i="6"/>
  <c r="AB72" i="6"/>
  <c r="E59" i="10" s="1"/>
  <c r="AB69" i="6"/>
  <c r="AB39" i="6"/>
  <c r="E27" i="10" s="1"/>
  <c r="AB47" i="6"/>
  <c r="E31" i="10" s="1"/>
  <c r="AB55" i="6"/>
  <c r="AB28" i="6"/>
  <c r="F48" i="9" s="1"/>
  <c r="AB86" i="6"/>
  <c r="AB94" i="6"/>
  <c r="F32" i="9" s="1"/>
  <c r="AB82" i="6"/>
  <c r="AB62" i="6"/>
  <c r="E49" i="10" s="1"/>
  <c r="AB70" i="6"/>
  <c r="E55" i="10" s="1"/>
  <c r="AB40" i="6"/>
  <c r="E41" i="10" s="1"/>
  <c r="AB48" i="6"/>
  <c r="E44" i="10" s="1"/>
  <c r="AB56" i="6"/>
  <c r="E33" i="10" s="1"/>
  <c r="AB27" i="6"/>
  <c r="AB87" i="6"/>
  <c r="AB83" i="6"/>
  <c r="AB63" i="6"/>
  <c r="E50" i="10" s="1"/>
  <c r="AB41" i="6"/>
  <c r="E28" i="10" s="1"/>
  <c r="AB49" i="6"/>
  <c r="E45" i="10" s="1"/>
  <c r="AB25" i="6"/>
  <c r="F46" i="9" s="1"/>
  <c r="AB88" i="6"/>
  <c r="AB96" i="6"/>
  <c r="AB78" i="6"/>
  <c r="AB42" i="6"/>
  <c r="E29" i="10" s="1"/>
  <c r="AB24" i="6"/>
  <c r="F45" i="9" s="1"/>
  <c r="AB43" i="6"/>
  <c r="AB59" i="6"/>
  <c r="E36" i="10" s="1"/>
  <c r="E69" i="9"/>
  <c r="AB17" i="6"/>
  <c r="F13" i="9" s="1"/>
  <c r="AB12" i="6"/>
  <c r="F67" i="9" s="1"/>
  <c r="AB13" i="6"/>
  <c r="AB11" i="6"/>
  <c r="AB7" i="6"/>
  <c r="AB8" i="6"/>
  <c r="AB9" i="6"/>
  <c r="AB6" i="6"/>
  <c r="F65" i="9" s="1"/>
  <c r="E17" i="9"/>
  <c r="D58" i="10"/>
  <c r="E16" i="9"/>
  <c r="D57" i="10"/>
  <c r="E15" i="9"/>
  <c r="E70" i="9"/>
  <c r="E8" i="9"/>
  <c r="E66" i="9"/>
  <c r="E23" i="9"/>
  <c r="E57" i="9"/>
  <c r="E28" i="9"/>
  <c r="E62" i="9"/>
  <c r="E39" i="9"/>
  <c r="E55" i="9"/>
  <c r="E29" i="9"/>
  <c r="E63" i="9"/>
  <c r="E9" i="9"/>
  <c r="E54" i="9"/>
  <c r="E42" i="9"/>
  <c r="E59" i="9"/>
  <c r="E22" i="9"/>
  <c r="E56" i="9"/>
  <c r="E43" i="9"/>
  <c r="E60" i="9"/>
  <c r="E30" i="9"/>
  <c r="E64" i="9"/>
  <c r="AA23" i="6"/>
  <c r="E45" i="9"/>
  <c r="E20" i="9"/>
  <c r="E36" i="9"/>
  <c r="E11" i="9"/>
  <c r="E38" i="9"/>
  <c r="E40" i="9"/>
  <c r="E27" i="9"/>
  <c r="E44" i="9"/>
  <c r="E12" i="9"/>
  <c r="E21" i="9"/>
  <c r="E26" i="9"/>
  <c r="E25" i="9"/>
  <c r="AA19" i="6"/>
  <c r="AA26" i="6"/>
  <c r="AA5" i="6"/>
  <c r="E7" i="9"/>
  <c r="AB107" i="6"/>
  <c r="E7" i="5" s="1"/>
  <c r="F31" i="9"/>
  <c r="E30" i="10"/>
  <c r="AA14" i="6"/>
  <c r="AA84" i="6"/>
  <c r="E6" i="5"/>
  <c r="AA98" i="6"/>
  <c r="AA32" i="6"/>
  <c r="AA29" i="6"/>
  <c r="AA10" i="6"/>
  <c r="AA71" i="6"/>
  <c r="AA77" i="6"/>
  <c r="AA60" i="6"/>
  <c r="AB19" i="6" l="1"/>
  <c r="AB26" i="6"/>
  <c r="F47" i="9"/>
  <c r="F69" i="9"/>
  <c r="AB29" i="6"/>
  <c r="F59" i="10"/>
  <c r="D18" i="10" s="1"/>
  <c r="E18" i="10" s="1"/>
  <c r="F53" i="10"/>
  <c r="D12" i="10" s="1"/>
  <c r="E12" i="10" s="1"/>
  <c r="F48" i="10"/>
  <c r="F38" i="10"/>
  <c r="F25" i="10"/>
  <c r="D7" i="10" s="1"/>
  <c r="AB23" i="6"/>
  <c r="AB71" i="6"/>
  <c r="AB84" i="6"/>
  <c r="AB14" i="6"/>
  <c r="AB77" i="6"/>
  <c r="AB60" i="6"/>
  <c r="AB32" i="6"/>
  <c r="AB98" i="6"/>
  <c r="AB10" i="6"/>
  <c r="AB5" i="6"/>
  <c r="E21" i="10"/>
  <c r="E6" i="10"/>
  <c r="F19" i="10"/>
  <c r="E19" i="10"/>
  <c r="F16" i="9"/>
  <c r="E57" i="10"/>
  <c r="F17" i="9"/>
  <c r="E58" i="10"/>
  <c r="F15" i="9"/>
  <c r="F70" i="9"/>
  <c r="F8" i="9"/>
  <c r="F66" i="9"/>
  <c r="F71" i="9"/>
  <c r="F39" i="9"/>
  <c r="F55" i="9"/>
  <c r="F9" i="9"/>
  <c r="F54" i="9"/>
  <c r="F30" i="9"/>
  <c r="F64" i="9"/>
  <c r="F41" i="9"/>
  <c r="F58" i="9"/>
  <c r="F42" i="9"/>
  <c r="F59" i="9"/>
  <c r="F36" i="9"/>
  <c r="F53" i="9"/>
  <c r="F35" i="9"/>
  <c r="F52" i="9"/>
  <c r="F29" i="9"/>
  <c r="F63" i="9"/>
  <c r="F43" i="9"/>
  <c r="F60" i="9"/>
  <c r="F28" i="9"/>
  <c r="F62" i="9"/>
  <c r="F23" i="9"/>
  <c r="F57" i="9"/>
  <c r="F22" i="9"/>
  <c r="F56" i="9"/>
  <c r="F34" i="9"/>
  <c r="F51" i="9"/>
  <c r="F27" i="9"/>
  <c r="F44" i="9"/>
  <c r="F40" i="9"/>
  <c r="F4" i="9"/>
  <c r="F33" i="9"/>
  <c r="F49" i="9"/>
  <c r="F11" i="9"/>
  <c r="F38" i="9"/>
  <c r="F10" i="9"/>
  <c r="F37" i="9"/>
  <c r="F14" i="9"/>
  <c r="F24" i="9"/>
  <c r="F25" i="9"/>
  <c r="F26" i="9"/>
  <c r="F7" i="9"/>
  <c r="F20" i="9"/>
  <c r="F5" i="9"/>
  <c r="F18" i="9"/>
  <c r="F6" i="9"/>
  <c r="F19" i="9"/>
  <c r="F12" i="9"/>
  <c r="F21" i="9"/>
  <c r="G65" i="9" l="1"/>
  <c r="H65" i="9" s="1"/>
  <c r="D15" i="10" s="1"/>
  <c r="E15" i="10" s="1"/>
  <c r="F56" i="10"/>
  <c r="D16" i="10" s="1"/>
  <c r="G33" i="9"/>
  <c r="H33" i="9" s="1"/>
  <c r="G4" i="9"/>
  <c r="H4" i="9" s="1"/>
  <c r="D10" i="10" s="1"/>
  <c r="G18" i="9"/>
  <c r="H18" i="9" s="1"/>
  <c r="G51" i="9"/>
  <c r="H51" i="9" s="1"/>
  <c r="D13" i="10" s="1"/>
  <c r="E7" i="10"/>
  <c r="D9" i="10"/>
  <c r="F7" i="10" s="1"/>
  <c r="F4" i="10"/>
  <c r="E4" i="10"/>
  <c r="F10" i="10" l="1"/>
  <c r="E13" i="10"/>
  <c r="F13" i="10"/>
  <c r="E9" i="10"/>
  <c r="E16" i="10"/>
  <c r="F16" i="10"/>
  <c r="E10" i="10" l="1"/>
</calcChain>
</file>

<file path=xl/sharedStrings.xml><?xml version="1.0" encoding="utf-8"?>
<sst xmlns="http://schemas.openxmlformats.org/spreadsheetml/2006/main" count="1019" uniqueCount="573">
  <si>
    <t>Observation Date:</t>
  </si>
  <si>
    <t>Total intervals:</t>
  </si>
  <si>
    <t>Total class time:</t>
  </si>
  <si>
    <t>Grade:</t>
  </si>
  <si>
    <t>Dual language:</t>
  </si>
  <si>
    <t>Multiple school staff present:</t>
  </si>
  <si>
    <t>Intervals using core curriculum:</t>
  </si>
  <si>
    <t>Running Records</t>
  </si>
  <si>
    <t>Interval 1</t>
  </si>
  <si>
    <t>Interval 2</t>
  </si>
  <si>
    <t>Interval 3</t>
  </si>
  <si>
    <t>Interval 4</t>
  </si>
  <si>
    <t>Interval 5</t>
  </si>
  <si>
    <t>Interval 6</t>
  </si>
  <si>
    <t>Interval 7</t>
  </si>
  <si>
    <t>Interval 8</t>
  </si>
  <si>
    <t>Interval 9</t>
  </si>
  <si>
    <t>Interval 10</t>
  </si>
  <si>
    <t>Interval 11</t>
  </si>
  <si>
    <t>Interval 12</t>
  </si>
  <si>
    <t>Interval 13</t>
  </si>
  <si>
    <t>Interval 14</t>
  </si>
  <si>
    <t>Interval 15</t>
  </si>
  <si>
    <t>Interval 16</t>
  </si>
  <si>
    <t>Interval 17</t>
  </si>
  <si>
    <t>Interval 18</t>
  </si>
  <si>
    <t>Interval 19</t>
  </si>
  <si>
    <t>Interval 20</t>
  </si>
  <si>
    <t>Interval 21</t>
  </si>
  <si>
    <t>Interval 22</t>
  </si>
  <si>
    <t>Interval 23</t>
  </si>
  <si>
    <t>Interval 24</t>
  </si>
  <si>
    <r>
      <t xml:space="preserve">Code </t>
    </r>
    <r>
      <rPr>
        <b/>
        <sz val="10"/>
        <rFont val="Symbol"/>
        <family val="1"/>
        <charset val="2"/>
      </rPr>
      <t>¯</t>
    </r>
  </si>
  <si>
    <r>
      <t xml:space="preserve">Time Stamp </t>
    </r>
    <r>
      <rPr>
        <b/>
        <sz val="10"/>
        <rFont val="Symbol"/>
        <family val="1"/>
        <charset val="2"/>
      </rPr>
      <t>®</t>
    </r>
  </si>
  <si>
    <r>
      <t xml:space="preserve">Description </t>
    </r>
    <r>
      <rPr>
        <b/>
        <sz val="10"/>
        <rFont val="Symbol"/>
        <family val="1"/>
        <charset val="2"/>
      </rPr>
      <t>¯</t>
    </r>
  </si>
  <si>
    <r>
      <t xml:space="preserve">Inclusion Criteria </t>
    </r>
    <r>
      <rPr>
        <b/>
        <sz val="10"/>
        <rFont val="Symbol"/>
        <family val="1"/>
        <charset val="2"/>
      </rPr>
      <t>¯</t>
    </r>
  </si>
  <si>
    <r>
      <t xml:space="preserve">Exclusion Criteria </t>
    </r>
    <r>
      <rPr>
        <b/>
        <sz val="10"/>
        <rFont val="Symbol"/>
        <family val="1"/>
        <charset val="2"/>
      </rPr>
      <t>¯</t>
    </r>
  </si>
  <si>
    <t>0:00-5:00 min</t>
  </si>
  <si>
    <t>5:00-10:00 min</t>
  </si>
  <si>
    <t>10:00-15:00 min</t>
  </si>
  <si>
    <t>15:00-20:00 min</t>
  </si>
  <si>
    <t>20:00-25:00 min</t>
  </si>
  <si>
    <t>25:00-30:00 min</t>
  </si>
  <si>
    <t>30:00-35:00 min</t>
  </si>
  <si>
    <t>35:00-40:00 min</t>
  </si>
  <si>
    <t>40:00-45:00 min</t>
  </si>
  <si>
    <t>45:00-50:00 min</t>
  </si>
  <si>
    <t>50:00-55:00 min</t>
  </si>
  <si>
    <t>55:00-60:00 min</t>
  </si>
  <si>
    <t>60:00-65:00 min</t>
  </si>
  <si>
    <t>65:00-70:00 min</t>
  </si>
  <si>
    <t>70:00-75:00 min</t>
  </si>
  <si>
    <t>75:00-80:00 min</t>
  </si>
  <si>
    <t>80:00-85:00 min</t>
  </si>
  <si>
    <t>85:00-90:00 min</t>
  </si>
  <si>
    <t>90:00-95:00 min</t>
  </si>
  <si>
    <t>95:00-100:00 min</t>
  </si>
  <si>
    <t>100:00-105:00 min</t>
  </si>
  <si>
    <t>105:00-110:00 min</t>
  </si>
  <si>
    <t>110:00-115:00 min</t>
  </si>
  <si>
    <t>115:00-120:00 min</t>
  </si>
  <si>
    <t>Real-world mathematical inquiry and problem solving (RWMI)</t>
  </si>
  <si>
    <t>T_RWMI1</t>
  </si>
  <si>
    <t>Facilitate real world inquiry</t>
  </si>
  <si>
    <r>
      <t xml:space="preserve">TEACHER poses a mathematical question, problem, or task with explicit </t>
    </r>
    <r>
      <rPr>
        <b/>
        <sz val="11"/>
        <color theme="1"/>
        <rFont val="Calibri"/>
        <family val="2"/>
        <scheme val="minor"/>
      </rPr>
      <t>real-world implications</t>
    </r>
    <r>
      <rPr>
        <sz val="11"/>
        <color theme="1"/>
        <rFont val="Calibri"/>
        <family val="2"/>
        <scheme val="minor"/>
      </rPr>
      <t xml:space="preserve"> or that requires applying </t>
    </r>
    <r>
      <rPr>
        <b/>
        <sz val="11"/>
        <color theme="1"/>
        <rFont val="Calibri"/>
        <family val="2"/>
        <scheme val="minor"/>
      </rPr>
      <t>real-world data or information</t>
    </r>
    <r>
      <rPr>
        <sz val="11"/>
        <color theme="1"/>
        <rFont val="Calibri"/>
        <family val="2"/>
        <scheme val="minor"/>
      </rPr>
      <t xml:space="preserve"> to solve.</t>
    </r>
  </si>
  <si>
    <t xml:space="preserve">Real world data or information is not necessarily relatable to a student’s personal, lived experience. Commonly observed in word problems, questions involving measurement, or graphing relationships. Examples may include using gas prices to calculate the cost of a road trip or calculating the speed of travel on a plane vs rocket.  </t>
  </si>
  <si>
    <t>Do not code examples of silly, hypothetical, or fictional data, such as the velocity of a monkey jumping into space or Superman lifting a building.</t>
  </si>
  <si>
    <t>S_RWMI1</t>
  </si>
  <si>
    <t>Initiate real world inquiry</t>
  </si>
  <si>
    <r>
      <t xml:space="preserve">STUDENT(S) poses a mathematical question/problem or task with explicit </t>
    </r>
    <r>
      <rPr>
        <b/>
        <sz val="11"/>
        <color theme="1"/>
        <rFont val="Calibri"/>
        <family val="2"/>
        <scheme val="minor"/>
      </rPr>
      <t>real-world implications</t>
    </r>
    <r>
      <rPr>
        <sz val="11"/>
        <color theme="1"/>
        <rFont val="Calibri"/>
        <family val="2"/>
        <scheme val="minor"/>
      </rPr>
      <t xml:space="preserve"> or that requires applying </t>
    </r>
    <r>
      <rPr>
        <b/>
        <sz val="11"/>
        <color theme="1"/>
        <rFont val="Calibri"/>
        <family val="2"/>
        <scheme val="minor"/>
      </rPr>
      <t>real-world data or information</t>
    </r>
    <r>
      <rPr>
        <sz val="11"/>
        <color theme="1"/>
        <rFont val="Calibri"/>
        <family val="2"/>
        <scheme val="minor"/>
      </rPr>
      <t xml:space="preserve"> to solve.</t>
    </r>
  </si>
  <si>
    <r>
      <t xml:space="preserve">Students </t>
    </r>
    <r>
      <rPr>
        <b/>
        <sz val="11"/>
        <color theme="1"/>
        <rFont val="Calibri"/>
        <family val="2"/>
        <scheme val="minor"/>
      </rPr>
      <t>independently initiate</t>
    </r>
    <r>
      <rPr>
        <sz val="11"/>
        <color theme="1"/>
        <rFont val="Calibri"/>
        <family val="2"/>
        <scheme val="minor"/>
      </rPr>
      <t xml:space="preserve"> the connection to a real-world example. This could include a student naming a potential application of a math concept (“you could use fractions in making recipes”) or a student sharing real-world data (“the fastest runner in the world sprints 100 meters in 10 seconds.”)</t>
    </r>
  </si>
  <si>
    <t>Do not code examples of students making connections to silly, hypothetical, or fictional examples.</t>
  </si>
  <si>
    <t>S_RWMI2D</t>
  </si>
  <si>
    <t>Discuss real world problem or data</t>
  </si>
  <si>
    <r>
      <t xml:space="preserve">STUDENT(S) </t>
    </r>
    <r>
      <rPr>
        <b/>
        <sz val="11"/>
        <color theme="1"/>
        <rFont val="Calibri"/>
        <family val="2"/>
        <scheme val="minor"/>
      </rPr>
      <t>discuss</t>
    </r>
    <r>
      <rPr>
        <sz val="11"/>
        <color theme="1"/>
        <rFont val="Calibri"/>
        <family val="2"/>
        <scheme val="minor"/>
      </rPr>
      <t xml:space="preserve"> a mathematical question/problem, data or information with explicit </t>
    </r>
    <r>
      <rPr>
        <b/>
        <sz val="11"/>
        <color theme="1"/>
        <rFont val="Calibri"/>
        <family val="2"/>
        <scheme val="minor"/>
      </rPr>
      <t xml:space="preserve">real-world implications </t>
    </r>
    <r>
      <rPr>
        <sz val="11"/>
        <color theme="1"/>
        <rFont val="Calibri"/>
        <family val="2"/>
        <scheme val="minor"/>
      </rPr>
      <t xml:space="preserve">or that requires applying </t>
    </r>
    <r>
      <rPr>
        <b/>
        <sz val="11"/>
        <color theme="1"/>
        <rFont val="Calibri"/>
        <family val="2"/>
        <scheme val="minor"/>
      </rPr>
      <t>real-world data or information</t>
    </r>
    <r>
      <rPr>
        <sz val="11"/>
        <color theme="1"/>
        <rFont val="Calibri"/>
        <family val="2"/>
        <scheme val="minor"/>
      </rPr>
      <t xml:space="preserve"> to solve</t>
    </r>
  </si>
  <si>
    <r>
      <t xml:space="preserve">Students engage in </t>
    </r>
    <r>
      <rPr>
        <b/>
        <sz val="11"/>
        <color theme="1"/>
        <rFont val="Calibri"/>
        <family val="2"/>
        <scheme val="minor"/>
      </rPr>
      <t>student-driven</t>
    </r>
    <r>
      <rPr>
        <sz val="11"/>
        <color theme="1"/>
        <rFont val="Calibri"/>
        <family val="2"/>
        <scheme val="minor"/>
      </rPr>
      <t xml:space="preserve"> dialogue that involves real-world data or application. Discussion should be direct student-to-student engagement, which could include participating in “turn and talks” or small group work.</t>
    </r>
  </si>
  <si>
    <r>
      <t xml:space="preserve">Do not code examples where the teacher is heavily mediating the conversation. This could include a teacher asking, “where do you see this concept in the real world?” and students answering the question (this would be </t>
    </r>
    <r>
      <rPr>
        <b/>
        <sz val="11"/>
        <color theme="1"/>
        <rFont val="Calibri"/>
        <family val="2"/>
        <scheme val="minor"/>
      </rPr>
      <t>T_RWMI1).</t>
    </r>
  </si>
  <si>
    <t>S_RWMI2P</t>
  </si>
  <si>
    <t>Participate in real world inquiry</t>
  </si>
  <si>
    <r>
      <t xml:space="preserve">STUDENT(S) participate in a math task with explicit </t>
    </r>
    <r>
      <rPr>
        <b/>
        <sz val="11"/>
        <color theme="1"/>
        <rFont val="Calibri"/>
        <family val="2"/>
        <scheme val="minor"/>
      </rPr>
      <t>real-world implications</t>
    </r>
    <r>
      <rPr>
        <sz val="11"/>
        <color theme="1"/>
        <rFont val="Calibri"/>
        <family val="2"/>
        <scheme val="minor"/>
      </rPr>
      <t xml:space="preserve"> or that requires applying </t>
    </r>
    <r>
      <rPr>
        <b/>
        <sz val="11"/>
        <color theme="1"/>
        <rFont val="Calibri"/>
        <family val="2"/>
        <scheme val="minor"/>
      </rPr>
      <t>real-world data or information</t>
    </r>
    <r>
      <rPr>
        <sz val="11"/>
        <color theme="1"/>
        <rFont val="Calibri"/>
        <family val="2"/>
        <scheme val="minor"/>
      </rPr>
      <t xml:space="preserve"> to solve.</t>
    </r>
  </si>
  <si>
    <r>
      <t xml:space="preserve">Students work on an actual problem or assignment that involves a real-world example. Students can participate independently or in pairs/groups. Can be double coded with </t>
    </r>
    <r>
      <rPr>
        <b/>
        <sz val="11"/>
        <color theme="1"/>
        <rFont val="Calibri"/>
        <family val="2"/>
        <scheme val="minor"/>
      </rPr>
      <t xml:space="preserve">S_RWMI2D </t>
    </r>
    <r>
      <rPr>
        <sz val="11"/>
        <color theme="1"/>
        <rFont val="Calibri"/>
        <family val="2"/>
        <scheme val="minor"/>
      </rPr>
      <t>when students are working in small groups and discussing.</t>
    </r>
  </si>
  <si>
    <t>Do not code when students are just discussing a problem but not solving it.</t>
  </si>
  <si>
    <t>Multiple representations of mathematics (MRM)</t>
  </si>
  <si>
    <t>T_MRM1</t>
  </si>
  <si>
    <t>Model multiple representations</t>
  </si>
  <si>
    <r>
      <t xml:space="preserve">TEACHER thinks out loud to demonstrate the kinds of questions students should ask themselves reason or make sense of </t>
    </r>
    <r>
      <rPr>
        <b/>
        <sz val="11"/>
        <color theme="1"/>
        <rFont val="Calibri"/>
        <family val="2"/>
        <scheme val="minor"/>
      </rPr>
      <t>different symbolic, textual, or graphical representations</t>
    </r>
    <r>
      <rPr>
        <sz val="11"/>
        <color theme="1"/>
        <rFont val="Calibri"/>
        <family val="2"/>
        <scheme val="minor"/>
      </rPr>
      <t xml:space="preserve"> of mathematical concepts or relationships OR to </t>
    </r>
    <r>
      <rPr>
        <b/>
        <sz val="11"/>
        <color theme="1"/>
        <rFont val="Calibri"/>
        <family val="2"/>
        <scheme val="minor"/>
      </rPr>
      <t>share their rationale or justification for different solution paths</t>
    </r>
    <r>
      <rPr>
        <sz val="11"/>
        <color theme="1"/>
        <rFont val="Calibri"/>
        <family val="2"/>
        <scheme val="minor"/>
      </rPr>
      <t>.</t>
    </r>
  </si>
  <si>
    <r>
      <t xml:space="preserve">Exclude instances where the teacher is simply demonstrating a procedure </t>
    </r>
    <r>
      <rPr>
        <b/>
        <i/>
        <sz val="11"/>
        <color theme="1"/>
        <rFont val="Calibri"/>
        <family val="2"/>
        <scheme val="minor"/>
      </rPr>
      <t xml:space="preserve">without </t>
    </r>
    <r>
      <rPr>
        <sz val="11"/>
        <color theme="1"/>
        <rFont val="Calibri"/>
        <family val="2"/>
        <scheme val="minor"/>
      </rPr>
      <t xml:space="preserve">modeling the decision criteria or rationale (this would be </t>
    </r>
    <r>
      <rPr>
        <b/>
        <sz val="11"/>
        <color theme="1"/>
        <rFont val="Calibri"/>
        <family val="2"/>
        <scheme val="minor"/>
      </rPr>
      <t xml:space="preserve">T_PP7) </t>
    </r>
    <r>
      <rPr>
        <sz val="11"/>
        <color theme="1"/>
        <rFont val="Calibri"/>
        <family val="2"/>
        <scheme val="minor"/>
      </rPr>
      <t xml:space="preserve">or where teachers are modeling </t>
    </r>
    <r>
      <rPr>
        <b/>
        <sz val="11"/>
        <color theme="1"/>
        <rFont val="Calibri"/>
        <family val="2"/>
        <scheme val="minor"/>
      </rPr>
      <t>only one</t>
    </r>
    <r>
      <rPr>
        <sz val="11"/>
        <color theme="1"/>
        <rFont val="Calibri"/>
        <family val="2"/>
        <scheme val="minor"/>
      </rPr>
      <t xml:space="preserve"> representation or solution path.</t>
    </r>
  </si>
  <si>
    <t>T_MRM2</t>
  </si>
  <si>
    <t>Explore multiple representations</t>
  </si>
  <si>
    <r>
      <t xml:space="preserve">TEACHER </t>
    </r>
    <r>
      <rPr>
        <b/>
        <sz val="11"/>
        <color theme="1"/>
        <rFont val="Calibri"/>
        <family val="2"/>
        <scheme val="minor"/>
      </rPr>
      <t>probes, asks purposeful questions, or provides instructions</t>
    </r>
    <r>
      <rPr>
        <sz val="11"/>
        <color theme="1"/>
        <rFont val="Calibri"/>
        <family val="2"/>
        <scheme val="minor"/>
      </rPr>
      <t xml:space="preserve"> for a math task that encourages students to share, discuss or demonstrate (1) their reasoning and sense making about </t>
    </r>
    <r>
      <rPr>
        <b/>
        <sz val="11"/>
        <color theme="1"/>
        <rFont val="Calibri"/>
        <family val="2"/>
        <scheme val="minor"/>
      </rPr>
      <t>different symbolic, textual, or graphical representations</t>
    </r>
    <r>
      <rPr>
        <sz val="11"/>
        <color theme="1"/>
        <rFont val="Calibri"/>
        <family val="2"/>
        <scheme val="minor"/>
      </rPr>
      <t xml:space="preserve"> of mathematical concepts or relationships, (2) </t>
    </r>
    <r>
      <rPr>
        <b/>
        <sz val="11"/>
        <color theme="1"/>
        <rFont val="Calibri"/>
        <family val="2"/>
        <scheme val="minor"/>
      </rPr>
      <t xml:space="preserve">connections or relationships </t>
    </r>
    <r>
      <rPr>
        <sz val="11"/>
        <color theme="1"/>
        <rFont val="Calibri"/>
        <family val="2"/>
        <scheme val="minor"/>
      </rPr>
      <t xml:space="preserve">of the mathematical concepts, procedures or tasks at hand with other mathematical ideas (e.g., presented in a different lesson), or (3) </t>
    </r>
    <r>
      <rPr>
        <b/>
        <sz val="11"/>
        <color theme="1"/>
        <rFont val="Calibri"/>
        <family val="2"/>
        <scheme val="minor"/>
      </rPr>
      <t>alternative solution paths.</t>
    </r>
  </si>
  <si>
    <t>A teacher may call on more than one student to present their solution and provide their rationale or ask students to compare multiple strategies. Examples may include, “Did anyone do this a different way? What evidence do you have? I see some people doing X and some people doing Y…”</t>
  </si>
  <si>
    <r>
      <t xml:space="preserve">A teacher simply calling on </t>
    </r>
    <r>
      <rPr>
        <b/>
        <sz val="11"/>
        <color theme="1"/>
        <rFont val="Calibri"/>
        <family val="2"/>
        <scheme val="minor"/>
      </rPr>
      <t>one</t>
    </r>
    <r>
      <rPr>
        <sz val="11"/>
        <color theme="1"/>
        <rFont val="Calibri"/>
        <family val="2"/>
        <scheme val="minor"/>
      </rPr>
      <t xml:space="preserve"> student to demonstrate their solution or explain their thinking. A teacher telling students “It’s okay to make mistakes” (this would be an example of </t>
    </r>
    <r>
      <rPr>
        <b/>
        <sz val="11"/>
        <color theme="1"/>
        <rFont val="Calibri"/>
        <family val="2"/>
        <scheme val="minor"/>
      </rPr>
      <t>T_RI7P</t>
    </r>
    <r>
      <rPr>
        <sz val="11"/>
        <color theme="1"/>
        <rFont val="Calibri"/>
        <family val="2"/>
        <scheme val="minor"/>
      </rPr>
      <t>).</t>
    </r>
  </si>
  <si>
    <t>S_MRM2</t>
  </si>
  <si>
    <r>
      <t xml:space="preserve">STUDENTS share, </t>
    </r>
    <r>
      <rPr>
        <b/>
        <sz val="11"/>
        <color theme="1"/>
        <rFont val="Calibri"/>
        <family val="2"/>
        <scheme val="minor"/>
      </rPr>
      <t xml:space="preserve">discuss or demonstrate </t>
    </r>
    <r>
      <rPr>
        <sz val="11"/>
        <color theme="1"/>
        <rFont val="Calibri"/>
        <family val="2"/>
        <scheme val="minor"/>
      </rPr>
      <t>(1) their reasoning and sense making about</t>
    </r>
    <r>
      <rPr>
        <b/>
        <sz val="11"/>
        <color theme="1"/>
        <rFont val="Calibri"/>
        <family val="2"/>
        <scheme val="minor"/>
      </rPr>
      <t xml:space="preserve"> different symbolic, textual, or graphical representations </t>
    </r>
    <r>
      <rPr>
        <sz val="11"/>
        <color theme="1"/>
        <rFont val="Calibri"/>
        <family val="2"/>
        <scheme val="minor"/>
      </rPr>
      <t xml:space="preserve">of mathematical concepts or relationships, (2) </t>
    </r>
    <r>
      <rPr>
        <b/>
        <sz val="11"/>
        <color theme="1"/>
        <rFont val="Calibri"/>
        <family val="2"/>
        <scheme val="minor"/>
      </rPr>
      <t>connections or relationships</t>
    </r>
    <r>
      <rPr>
        <sz val="11"/>
        <color theme="1"/>
        <rFont val="Calibri"/>
        <family val="2"/>
        <scheme val="minor"/>
      </rPr>
      <t xml:space="preserve"> of the mathematical concepts, procedures or tasks at hand with other mathematical ideas (e.g., presented in a different lesson), or (3) </t>
    </r>
    <r>
      <rPr>
        <b/>
        <sz val="11"/>
        <color theme="1"/>
        <rFont val="Calibri"/>
        <family val="2"/>
        <scheme val="minor"/>
      </rPr>
      <t xml:space="preserve">alternative solution paths </t>
    </r>
    <r>
      <rPr>
        <sz val="11"/>
        <color theme="1"/>
        <rFont val="Calibri"/>
        <family val="2"/>
        <scheme val="minor"/>
      </rPr>
      <t>with other students.</t>
    </r>
  </si>
  <si>
    <r>
      <t xml:space="preserve">Students engage in </t>
    </r>
    <r>
      <rPr>
        <b/>
        <sz val="11"/>
        <color theme="1"/>
        <rFont val="Calibri"/>
        <family val="2"/>
        <scheme val="minor"/>
      </rPr>
      <t>student-driven</t>
    </r>
    <r>
      <rPr>
        <sz val="11"/>
        <color theme="1"/>
        <rFont val="Calibri"/>
        <family val="2"/>
        <scheme val="minor"/>
      </rPr>
      <t xml:space="preserve"> dialogue about possible solution paths. Examples may include, “I did it like this because… How did you get your answer? Could we also do it like this?”</t>
    </r>
  </si>
  <si>
    <t>Exclude student discussion that involves teacher moderation or facilitation.</t>
  </si>
  <si>
    <t>Mathematical discourse (MD)</t>
  </si>
  <si>
    <t>T_MD1</t>
  </si>
  <si>
    <t>Model the use of math terminology</t>
  </si>
  <si>
    <t>S_MD1</t>
  </si>
  <si>
    <t>Use of math terminology</t>
  </si>
  <si>
    <r>
      <t xml:space="preserve">STUDENT(S) </t>
    </r>
    <r>
      <rPr>
        <b/>
        <sz val="11"/>
        <color theme="1"/>
        <rFont val="Calibri"/>
        <family val="2"/>
        <scheme val="minor"/>
      </rPr>
      <t>use math terminology</t>
    </r>
    <r>
      <rPr>
        <sz val="11"/>
        <color theme="1"/>
        <rFont val="Calibri"/>
        <family val="2"/>
        <scheme val="minor"/>
      </rPr>
      <t xml:space="preserve">, typically terms that are </t>
    </r>
    <r>
      <rPr>
        <b/>
        <sz val="11"/>
        <color theme="1"/>
        <rFont val="Calibri"/>
        <family val="2"/>
        <scheme val="minor"/>
      </rPr>
      <t>relevant to the observed lesson or instructional unit.</t>
    </r>
  </si>
  <si>
    <t>Exclude student using a domain-general term that is used across multiple disciplines or instructional content areas.</t>
  </si>
  <si>
    <t>T_MD2</t>
  </si>
  <si>
    <t>Use of common, non-technical language</t>
  </si>
  <si>
    <r>
      <t xml:space="preserve">TEACHER uses </t>
    </r>
    <r>
      <rPr>
        <b/>
        <sz val="11"/>
        <color theme="1"/>
        <rFont val="Calibri"/>
        <family val="2"/>
        <scheme val="minor"/>
      </rPr>
      <t>non-math-specific vocabulary</t>
    </r>
    <r>
      <rPr>
        <sz val="11"/>
        <color theme="1"/>
        <rFont val="Calibri"/>
        <family val="2"/>
        <scheme val="minor"/>
      </rPr>
      <t xml:space="preserve"> or verbal shorthand to discuss mathematical concepts or procedures.</t>
    </r>
  </si>
  <si>
    <t>Non-technical language can be used to make a complex or new concept or procedure more accessible. Examples may include, “move to the other side of the equation” rather than “subtract from both sides of the equation.”</t>
  </si>
  <si>
    <t>Exclude examples of common, non-technical language used to describe a procedural process or give classroom instructions. For example, “take out your notebooks.”</t>
  </si>
  <si>
    <t>S_MD2</t>
  </si>
  <si>
    <r>
      <t xml:space="preserve">STUDENT(S) uses </t>
    </r>
    <r>
      <rPr>
        <b/>
        <sz val="11"/>
        <color theme="1"/>
        <rFont val="Calibri"/>
        <family val="2"/>
        <scheme val="minor"/>
      </rPr>
      <t>non-math-specific vocabulary</t>
    </r>
    <r>
      <rPr>
        <sz val="11"/>
        <color theme="1"/>
        <rFont val="Calibri"/>
        <family val="2"/>
        <scheme val="minor"/>
      </rPr>
      <t xml:space="preserve"> to discuss mathematical concepts or procedures</t>
    </r>
  </si>
  <si>
    <t>Examples may include a student saying, “I would times it by… the x’s and the y’s…”</t>
  </si>
  <si>
    <t>Exclude examples of common, non-technical language used to describe a procedural process or ask for non-math related support. For example, “can I sharpen my pencil?”</t>
  </si>
  <si>
    <t>Developing a collective understanding</t>
  </si>
  <si>
    <r>
      <t xml:space="preserve">TEACHER probes, asks purposeful questions, or provides instructions to engage </t>
    </r>
    <r>
      <rPr>
        <b/>
        <sz val="11"/>
        <color theme="1"/>
        <rFont val="Calibri"/>
        <family val="2"/>
        <scheme val="minor"/>
      </rPr>
      <t>more than one student</t>
    </r>
    <r>
      <rPr>
        <sz val="11"/>
        <color theme="1"/>
        <rFont val="Calibri"/>
        <family val="2"/>
        <scheme val="minor"/>
      </rPr>
      <t xml:space="preserve"> to: (1) </t>
    </r>
    <r>
      <rPr>
        <b/>
        <sz val="11"/>
        <color theme="1"/>
        <rFont val="Calibri"/>
        <family val="2"/>
        <scheme val="minor"/>
      </rPr>
      <t>evaluate or</t>
    </r>
    <r>
      <rPr>
        <sz val="11"/>
        <color theme="1"/>
        <rFont val="Calibri"/>
        <family val="2"/>
        <scheme val="minor"/>
      </rPr>
      <t xml:space="preserve"> </t>
    </r>
    <r>
      <rPr>
        <b/>
        <sz val="11"/>
        <color theme="1"/>
        <rFont val="Calibri"/>
        <family val="2"/>
        <scheme val="minor"/>
      </rPr>
      <t>compare</t>
    </r>
    <r>
      <rPr>
        <sz val="11"/>
        <color theme="1"/>
        <rFont val="Calibri"/>
        <family val="2"/>
        <scheme val="minor"/>
      </rPr>
      <t xml:space="preserve"> each others’ representations, solutions, approaches, or arguments, (2) </t>
    </r>
    <r>
      <rPr>
        <b/>
        <sz val="11"/>
        <color theme="1"/>
        <rFont val="Calibri"/>
        <family val="2"/>
        <scheme val="minor"/>
      </rPr>
      <t>debate</t>
    </r>
    <r>
      <rPr>
        <sz val="11"/>
        <color theme="1"/>
        <rFont val="Calibri"/>
        <family val="2"/>
        <scheme val="minor"/>
      </rPr>
      <t xml:space="preserve"> math ideas and strategies, or (3) </t>
    </r>
    <r>
      <rPr>
        <b/>
        <sz val="11"/>
        <color theme="1"/>
        <rFont val="Calibri"/>
        <family val="2"/>
        <scheme val="minor"/>
      </rPr>
      <t>co-construct</t>
    </r>
    <r>
      <rPr>
        <sz val="11"/>
        <color theme="1"/>
        <rFont val="Calibri"/>
        <family val="2"/>
        <scheme val="minor"/>
      </rPr>
      <t xml:space="preserve"> strategies or explanations in response to a mathematical task.</t>
    </r>
  </si>
  <si>
    <r>
      <t xml:space="preserve">Do not double-code with </t>
    </r>
    <r>
      <rPr>
        <b/>
        <sz val="11"/>
        <color theme="1"/>
        <rFont val="Calibri"/>
        <family val="2"/>
        <scheme val="minor"/>
      </rPr>
      <t xml:space="preserve">T_MRM2; </t>
    </r>
    <r>
      <rPr>
        <sz val="11"/>
        <color theme="1"/>
        <rFont val="Calibri"/>
        <family val="2"/>
        <scheme val="minor"/>
      </rPr>
      <t xml:space="preserve">the purpose of this code is </t>
    </r>
    <r>
      <rPr>
        <i/>
        <sz val="11"/>
        <color theme="1"/>
        <rFont val="Calibri"/>
        <family val="2"/>
        <scheme val="minor"/>
      </rPr>
      <t>convergent</t>
    </r>
    <r>
      <rPr>
        <sz val="11"/>
        <color theme="1"/>
        <rFont val="Calibri"/>
        <family val="2"/>
        <scheme val="minor"/>
      </rPr>
      <t xml:space="preserve"> conversation, rather than a </t>
    </r>
    <r>
      <rPr>
        <i/>
        <sz val="11"/>
        <color theme="1"/>
        <rFont val="Calibri"/>
        <family val="2"/>
        <scheme val="minor"/>
      </rPr>
      <t>divergent</t>
    </r>
    <r>
      <rPr>
        <sz val="11"/>
        <color theme="1"/>
        <rFont val="Calibri"/>
        <family val="2"/>
        <scheme val="minor"/>
      </rPr>
      <t xml:space="preserve"> conversation. </t>
    </r>
    <r>
      <rPr>
        <b/>
        <sz val="11"/>
        <color theme="1"/>
        <rFont val="Calibri"/>
        <family val="2"/>
        <scheme val="minor"/>
      </rPr>
      <t xml:space="preserve"> </t>
    </r>
  </si>
  <si>
    <t xml:space="preserve">More than one STUDENT (in a large, small, or peer pair groups): (1) evaluate or compare each others’ representations, solutions, approaches, or arguments, (2) debate math ideas and strategies, or (3) co-construct strategies and explanations in response to a mathematical task. </t>
  </si>
  <si>
    <t>Students engage in student-driven dialogue. Teacher is not the intermediary; the students are talking to each other. Examples may include, “I don’t understand how you got there, can you explain? I agree with you because…”</t>
  </si>
  <si>
    <t>Multilingual learner support and scaffolding (ELSS)</t>
  </si>
  <si>
    <t>T_ELSS1</t>
  </si>
  <si>
    <t>Use of English language scaffolding strategies</t>
  </si>
  <si>
    <t>Exclude instances where a teacher is using language scaffolding strategies to facilitate English language acquisition or correct students’ pronunciation of fluent or “correct” English.</t>
  </si>
  <si>
    <t>S_ELSS2</t>
  </si>
  <si>
    <t>Requests translation support</t>
  </si>
  <si>
    <t>Exclude examples when student speaks to the teacher in their home language but does not request translation support.</t>
  </si>
  <si>
    <t>S_ELSS3</t>
  </si>
  <si>
    <t>Peer language support</t>
  </si>
  <si>
    <t>Engaged student and community funds of knowledge (FoK)</t>
  </si>
  <si>
    <t>T_FoK1</t>
  </si>
  <si>
    <t>Cultural funds of knowledge</t>
  </si>
  <si>
    <r>
      <t xml:space="preserve">TEACHER connects or employs students' community, cultural or linguistic knowledge that is </t>
    </r>
    <r>
      <rPr>
        <b/>
        <sz val="11"/>
        <color theme="1"/>
        <rFont val="Calibri"/>
        <family val="2"/>
        <scheme val="minor"/>
      </rPr>
      <t>specific to their individual lived experience or local context</t>
    </r>
    <r>
      <rPr>
        <sz val="11"/>
        <color theme="1"/>
        <rFont val="Calibri"/>
        <family val="2"/>
        <scheme val="minor"/>
      </rPr>
      <t xml:space="preserve"> with a math-related discussion or task.</t>
    </r>
  </si>
  <si>
    <t>Student experiences are mathematized or math examples are embedded in local community or cultural contexts. Examples may include using local geography to solve problems about distance, using family recipes to explore proportions, etc. Examples should be based on the teacher’s authentic relationship with the students (not on stereotypes) and be used to advance the student’s math understanding or skill. The student’s community fund of knowledge is treated as an asset.</t>
  </si>
  <si>
    <r>
      <t xml:space="preserve">Exclude examples where teachers make connections to real-world experiences that are </t>
    </r>
    <r>
      <rPr>
        <b/>
        <i/>
        <sz val="11"/>
        <color theme="1"/>
        <rFont val="Calibri"/>
        <family val="2"/>
        <scheme val="minor"/>
      </rPr>
      <t>not</t>
    </r>
    <r>
      <rPr>
        <sz val="11"/>
        <color theme="1"/>
        <rFont val="Calibri"/>
        <family val="2"/>
        <scheme val="minor"/>
      </rPr>
      <t xml:space="preserve"> relatable to students or directly connected to students’ lived experiences (this would be </t>
    </r>
    <r>
      <rPr>
        <b/>
        <sz val="11"/>
        <color theme="1"/>
        <rFont val="Calibri"/>
        <family val="2"/>
        <scheme val="minor"/>
      </rPr>
      <t>T_RWMI1).</t>
    </r>
    <r>
      <rPr>
        <sz val="11"/>
        <color theme="1"/>
        <rFont val="Calibri"/>
        <family val="2"/>
        <scheme val="minor"/>
      </rPr>
      <t xml:space="preserve"> Exclude examples where the cultural connection does not advance the student’s math understanding, but is used to build a relational connection between the student and teacher (this would be T_RI13).</t>
    </r>
  </si>
  <si>
    <t>S_FoK1</t>
  </si>
  <si>
    <r>
      <t xml:space="preserve">STUDENT(S) connects or employs community, cultural or linguistic knowledge that is </t>
    </r>
    <r>
      <rPr>
        <b/>
        <sz val="11"/>
        <color theme="1"/>
        <rFont val="Calibri"/>
        <family val="2"/>
        <scheme val="minor"/>
      </rPr>
      <t>specific to their individual lived experience or local context</t>
    </r>
    <r>
      <rPr>
        <sz val="11"/>
        <color theme="1"/>
        <rFont val="Calibri"/>
        <family val="2"/>
        <scheme val="minor"/>
      </rPr>
      <t xml:space="preserve"> with a math-related discussion or task.</t>
    </r>
  </si>
  <si>
    <t>Student analyzes the mathematics at hand within their community, cultural, or linguistic context and in a way that advances the student’s math understanding or skill. The student’s community fund of knowledge is treated as an asset.</t>
  </si>
  <si>
    <r>
      <t xml:space="preserve">Exclude examples where students analyze real-world problems that are not specifically relatable to their lived experiences (this would be </t>
    </r>
    <r>
      <rPr>
        <b/>
        <sz val="11"/>
        <color theme="1"/>
        <rFont val="Calibri"/>
        <family val="2"/>
        <scheme val="minor"/>
      </rPr>
      <t>S_RWMI2 D-P).</t>
    </r>
  </si>
  <si>
    <t>Interdisciplinary connections (IC)</t>
  </si>
  <si>
    <t>T_IC1</t>
  </si>
  <si>
    <t>Make interdisciplinary connection</t>
  </si>
  <si>
    <r>
      <t xml:space="preserve">TEACHER explicitly connects a math-related discussion or task to </t>
    </r>
    <r>
      <rPr>
        <b/>
        <sz val="11"/>
        <color theme="1"/>
        <rFont val="Calibri"/>
        <family val="2"/>
        <scheme val="minor"/>
      </rPr>
      <t xml:space="preserve">another academic discipline or content area (e.g., science, social studies, art) </t>
    </r>
    <r>
      <rPr>
        <sz val="11"/>
        <color theme="1"/>
        <rFont val="Calibri"/>
        <family val="2"/>
        <scheme val="minor"/>
      </rPr>
      <t>as a tool to broaden students' understanding and application of a mathematical fact, concept, or procedure beyond the lesson.</t>
    </r>
  </si>
  <si>
    <t>Examples may include, “you might use this type of algebra to calculate force in your physics class next year” or “you can use exponential growth to explore population change in social studies.”</t>
  </si>
  <si>
    <r>
      <t xml:space="preserve">Exclude examples of a teacher making a connection to a real-world application, rather than an academic discipline (this would be </t>
    </r>
    <r>
      <rPr>
        <b/>
        <sz val="11"/>
        <color theme="1"/>
        <rFont val="Calibri"/>
        <family val="2"/>
        <scheme val="minor"/>
      </rPr>
      <t>T_RWMI1).</t>
    </r>
  </si>
  <si>
    <t>S_IC1</t>
  </si>
  <si>
    <r>
      <t xml:space="preserve">STUDENT(S) connects a math-related discussion or task to </t>
    </r>
    <r>
      <rPr>
        <b/>
        <sz val="11"/>
        <color theme="1"/>
        <rFont val="Calibri"/>
        <family val="2"/>
        <scheme val="minor"/>
      </rPr>
      <t>another academic discipline or content area (e.g., science, social studies, art)</t>
    </r>
    <r>
      <rPr>
        <sz val="11"/>
        <color theme="1"/>
        <rFont val="Calibri"/>
        <family val="2"/>
        <scheme val="minor"/>
      </rPr>
      <t xml:space="preserve"> as a tool to broaden students' understanding and application of a mathematical fact, concept, or procedure beyond the lesson.</t>
    </r>
  </si>
  <si>
    <t>Student independently offers a connection to another academic discipline without the teacher’s prompting. Examples may include, “this reminds me of what we’re doing in social studies because…” or “this could help in science class when…”</t>
  </si>
  <si>
    <r>
      <t xml:space="preserve">Exclude examples of a student making a connection to a real-world application, rather than an academic discipline (this would be </t>
    </r>
    <r>
      <rPr>
        <b/>
        <sz val="11"/>
        <color theme="1"/>
        <rFont val="Calibri"/>
        <family val="2"/>
        <scheme val="minor"/>
      </rPr>
      <t>S_RWMI1).</t>
    </r>
  </si>
  <si>
    <t>Empowered mathematical inquiry and decision making (EMI)</t>
  </si>
  <si>
    <t>T_EMI1</t>
  </si>
  <si>
    <t>Facilitate empowered mathematical inquiry</t>
  </si>
  <si>
    <r>
      <t xml:space="preserve">TEACHER poses a question, initiates a discussion, or assigns an instructional task that requires students to use math to investigate or critique a </t>
    </r>
    <r>
      <rPr>
        <b/>
        <sz val="11"/>
        <color theme="1"/>
        <rFont val="Calibri"/>
        <family val="2"/>
        <scheme val="minor"/>
      </rPr>
      <t>societal challenge or a social justice issue of direct relevance to them or of their own choosing</t>
    </r>
    <r>
      <rPr>
        <sz val="11"/>
        <color theme="1"/>
        <rFont val="Calibri"/>
        <family val="2"/>
        <scheme val="minor"/>
      </rPr>
      <t>.</t>
    </r>
  </si>
  <si>
    <r>
      <t xml:space="preserve">Include situations in which teacher prompts students to discuss </t>
    </r>
    <r>
      <rPr>
        <b/>
        <sz val="11"/>
        <color theme="1"/>
        <rFont val="Calibri"/>
        <family val="2"/>
        <scheme val="minor"/>
      </rPr>
      <t>or</t>
    </r>
    <r>
      <rPr>
        <sz val="11"/>
        <color theme="1"/>
        <rFont val="Calibri"/>
        <family val="2"/>
        <scheme val="minor"/>
      </rPr>
      <t xml:space="preserve"> engage in problem-solving. The societal issue should be relevant to students. Examples may include problems about population statistics, economic inequality, climate change and climate justice, etc.</t>
    </r>
  </si>
  <si>
    <t>Exclude situations where the teacher provides a connection to a societal issue that is not relevant to the students or that students did not get to choose to discuss.</t>
  </si>
  <si>
    <t>S_EMI1</t>
  </si>
  <si>
    <t>Engage in empowered mathematical inquiry</t>
  </si>
  <si>
    <r>
      <t xml:space="preserve">STUDENT(S) use math to investigate or critique a </t>
    </r>
    <r>
      <rPr>
        <b/>
        <sz val="11"/>
        <color theme="1"/>
        <rFont val="Calibri"/>
        <family val="2"/>
        <scheme val="minor"/>
      </rPr>
      <t>societal challenge or a social justice issue of direct relevance to them or of their own choosing.</t>
    </r>
  </si>
  <si>
    <r>
      <t xml:space="preserve">Students directly engage with math discussion or problem-solving that addresses a societal issue of their choosing or an issue relevant to their lives. Examples may include problems about population statistics, economic inequality, climate change and climate justice, etc. Can be double-coded with </t>
    </r>
    <r>
      <rPr>
        <b/>
        <sz val="11"/>
        <color theme="1"/>
        <rFont val="Calibri"/>
        <family val="2"/>
        <scheme val="minor"/>
      </rPr>
      <t>S_RWMI2P.</t>
    </r>
  </si>
  <si>
    <t>Exclude situations where the societal issue is not relevant to the students or that students did not get to choose the societal issue.</t>
  </si>
  <si>
    <t>Relational Interactions (RI)</t>
  </si>
  <si>
    <t>T_RI1P</t>
  </si>
  <si>
    <t>Addressing student behavior</t>
  </si>
  <si>
    <r>
      <t xml:space="preserve">TEACHER praises student(s) </t>
    </r>
    <r>
      <rPr>
        <b/>
        <i/>
        <sz val="11"/>
        <color theme="1"/>
        <rFont val="Calibri"/>
        <family val="2"/>
        <scheme val="minor"/>
      </rPr>
      <t>positive</t>
    </r>
    <r>
      <rPr>
        <sz val="11"/>
        <color theme="1"/>
        <rFont val="Calibri"/>
        <family val="2"/>
        <scheme val="minor"/>
      </rPr>
      <t xml:space="preserve"> </t>
    </r>
    <r>
      <rPr>
        <b/>
        <sz val="11"/>
        <color theme="1"/>
        <rFont val="Calibri"/>
        <family val="2"/>
        <scheme val="minor"/>
      </rPr>
      <t xml:space="preserve">non math-related or on-task </t>
    </r>
    <r>
      <rPr>
        <sz val="11"/>
        <color theme="1"/>
        <rFont val="Calibri"/>
        <family val="2"/>
        <scheme val="minor"/>
      </rPr>
      <t>behavior</t>
    </r>
    <r>
      <rPr>
        <b/>
        <sz val="11"/>
        <color theme="1"/>
        <rFont val="Calibri"/>
        <family val="2"/>
        <scheme val="minor"/>
      </rPr>
      <t>.</t>
    </r>
  </si>
  <si>
    <t>Examples may include “thank you for getting started on your small group projects so quickly and quietly” or “I have two tables who already have their notebooks out and are ready to learn.” Include nonverbal cues such as giving a student a high five or thumbs up.</t>
  </si>
  <si>
    <t>T_RI1N</t>
  </si>
  <si>
    <r>
      <t xml:space="preserve">TEACHER redirects or reprimands student(s) </t>
    </r>
    <r>
      <rPr>
        <b/>
        <i/>
        <sz val="11"/>
        <color theme="1"/>
        <rFont val="Calibri"/>
        <family val="2"/>
        <scheme val="minor"/>
      </rPr>
      <t>negative, noncompliant, or off-task</t>
    </r>
    <r>
      <rPr>
        <b/>
        <sz val="11"/>
        <color theme="1"/>
        <rFont val="Calibri"/>
        <family val="2"/>
        <scheme val="minor"/>
      </rPr>
      <t xml:space="preserve"> </t>
    </r>
    <r>
      <rPr>
        <sz val="11"/>
        <color theme="1"/>
        <rFont val="Calibri"/>
        <family val="2"/>
        <scheme val="minor"/>
      </rPr>
      <t>non-math student behavior.</t>
    </r>
  </si>
  <si>
    <t>Examples may include calling out individual or groups of students for off-task behavior, rearranging student seats, or “I’ll wait…” Include nonverbal cues such as teachers making a "shhh" gesture or shaking their heads at students.</t>
  </si>
  <si>
    <t>T_RI2P</t>
  </si>
  <si>
    <t>Framing mathematics ability</t>
  </si>
  <si>
    <r>
      <t>TEACHER makes a comment that</t>
    </r>
    <r>
      <rPr>
        <b/>
        <sz val="11"/>
        <color theme="1"/>
        <rFont val="Calibri"/>
        <family val="2"/>
        <scheme val="minor"/>
      </rPr>
      <t xml:space="preserve"> </t>
    </r>
    <r>
      <rPr>
        <b/>
        <i/>
        <sz val="11"/>
        <color theme="1"/>
        <rFont val="Calibri"/>
        <family val="2"/>
        <scheme val="minor"/>
      </rPr>
      <t>positively</t>
    </r>
    <r>
      <rPr>
        <b/>
        <sz val="11"/>
        <color theme="1"/>
        <rFont val="Calibri"/>
        <family val="2"/>
        <scheme val="minor"/>
      </rPr>
      <t xml:space="preserve"> frames </t>
    </r>
    <r>
      <rPr>
        <sz val="11"/>
        <color theme="1"/>
        <rFont val="Calibri"/>
        <family val="2"/>
        <scheme val="minor"/>
      </rPr>
      <t>one or more students'</t>
    </r>
    <r>
      <rPr>
        <b/>
        <sz val="11"/>
        <color theme="1"/>
        <rFont val="Calibri"/>
        <family val="2"/>
        <scheme val="minor"/>
      </rPr>
      <t xml:space="preserve"> general capabilities in mathematics </t>
    </r>
    <r>
      <rPr>
        <sz val="11"/>
        <color theme="1"/>
        <rFont val="Calibri"/>
        <family val="2"/>
        <scheme val="minor"/>
      </rPr>
      <t>or ability to complete an upcoming math task. Instances must include broad statements rather than a specific assessment of a contribution during the lesson.</t>
    </r>
  </si>
  <si>
    <t>Examples may include, “Good morning, math scholars!” or “Every single one of you is capable of being awesome at math” or “this task is challenging but I know this class is up to it!”</t>
  </si>
  <si>
    <r>
      <t xml:space="preserve">Do not include instances in which a teacher focuses on normalizing mistakes or challenge (this would be </t>
    </r>
    <r>
      <rPr>
        <b/>
        <sz val="11"/>
        <color theme="1"/>
        <rFont val="Calibri"/>
        <family val="2"/>
        <scheme val="minor"/>
      </rPr>
      <t>T_RI7P</t>
    </r>
    <r>
      <rPr>
        <sz val="11"/>
        <color theme="1"/>
        <rFont val="Calibri"/>
        <family val="2"/>
        <scheme val="minor"/>
      </rPr>
      <t>).</t>
    </r>
  </si>
  <si>
    <t>T_RI2N</t>
  </si>
  <si>
    <r>
      <t xml:space="preserve">TEACHER makes a comment that </t>
    </r>
    <r>
      <rPr>
        <b/>
        <i/>
        <sz val="11"/>
        <color theme="1"/>
        <rFont val="Calibri"/>
        <family val="2"/>
        <scheme val="minor"/>
      </rPr>
      <t>negatively</t>
    </r>
    <r>
      <rPr>
        <b/>
        <sz val="11"/>
        <color theme="1"/>
        <rFont val="Calibri"/>
        <family val="2"/>
        <scheme val="minor"/>
      </rPr>
      <t xml:space="preserve"> frames </t>
    </r>
    <r>
      <rPr>
        <sz val="11"/>
        <color theme="1"/>
        <rFont val="Calibri"/>
        <family val="2"/>
        <scheme val="minor"/>
      </rPr>
      <t xml:space="preserve">one or more students' </t>
    </r>
    <r>
      <rPr>
        <b/>
        <sz val="11"/>
        <color theme="1"/>
        <rFont val="Calibri"/>
        <family val="2"/>
        <scheme val="minor"/>
      </rPr>
      <t xml:space="preserve">general capabilities in mathematics </t>
    </r>
    <r>
      <rPr>
        <sz val="11"/>
        <color theme="1"/>
        <rFont val="Calibri"/>
        <family val="2"/>
        <scheme val="minor"/>
      </rPr>
      <t>or ability to complete an upcoming math task. Instances must include broad statements rather than a specific assessment of a contribution during the lesson.</t>
    </r>
  </si>
  <si>
    <t>Examples may include, "Don't worry about it. You're not a math person. You're a fantastic writer” or “I know math isn’t your best subject…”</t>
  </si>
  <si>
    <r>
      <t>S_RI2P</t>
    </r>
    <r>
      <rPr>
        <sz val="8"/>
        <color theme="1"/>
        <rFont val="Calibri"/>
        <family val="2"/>
        <scheme val="minor"/>
      </rPr>
      <t> </t>
    </r>
  </si>
  <si>
    <r>
      <t>STUDENTS makes a comment that</t>
    </r>
    <r>
      <rPr>
        <b/>
        <sz val="11"/>
        <color theme="1"/>
        <rFont val="Calibri"/>
        <family val="2"/>
        <scheme val="minor"/>
      </rPr>
      <t xml:space="preserve"> </t>
    </r>
    <r>
      <rPr>
        <b/>
        <i/>
        <sz val="11"/>
        <color theme="1"/>
        <rFont val="Calibri"/>
        <family val="2"/>
        <scheme val="minor"/>
      </rPr>
      <t>positively</t>
    </r>
    <r>
      <rPr>
        <b/>
        <sz val="11"/>
        <color theme="1"/>
        <rFont val="Calibri"/>
        <family val="2"/>
        <scheme val="minor"/>
      </rPr>
      <t xml:space="preserve"> </t>
    </r>
    <r>
      <rPr>
        <sz val="11"/>
        <color theme="1"/>
        <rFont val="Calibri"/>
        <family val="2"/>
        <scheme val="minor"/>
      </rPr>
      <t>frames</t>
    </r>
    <r>
      <rPr>
        <b/>
        <sz val="11"/>
        <color theme="1"/>
        <rFont val="Calibri"/>
        <family val="2"/>
        <scheme val="minor"/>
      </rPr>
      <t xml:space="preserve"> </t>
    </r>
    <r>
      <rPr>
        <sz val="11"/>
        <color theme="1"/>
        <rFont val="Calibri"/>
        <family val="2"/>
        <scheme val="minor"/>
      </rPr>
      <t>their own or another student’s</t>
    </r>
    <r>
      <rPr>
        <b/>
        <sz val="11"/>
        <color theme="1"/>
        <rFont val="Calibri"/>
        <family val="2"/>
        <scheme val="minor"/>
      </rPr>
      <t xml:space="preserve"> general capabilities in mathematics</t>
    </r>
    <r>
      <rPr>
        <sz val="11"/>
        <color theme="1"/>
        <rFont val="Calibri"/>
        <family val="2"/>
        <scheme val="minor"/>
      </rPr>
      <t xml:space="preserve"> or ability to complete an upcoming math task.</t>
    </r>
  </si>
  <si>
    <t>Examples may include, “I’m awesome at word problems” or “Alex is so smart, he always gets the right answer.”</t>
  </si>
  <si>
    <r>
      <t xml:space="preserve">Do not code instances when a student is valuing or praising math </t>
    </r>
    <r>
      <rPr>
        <i/>
        <sz val="11"/>
        <color theme="1"/>
        <rFont val="Calibri"/>
        <family val="2"/>
        <scheme val="minor"/>
      </rPr>
      <t>persistence</t>
    </r>
    <r>
      <rPr>
        <sz val="11"/>
        <color theme="1"/>
        <rFont val="Calibri"/>
        <family val="2"/>
        <scheme val="minor"/>
      </rPr>
      <t xml:space="preserve"> (this would be </t>
    </r>
    <r>
      <rPr>
        <b/>
        <sz val="11"/>
        <color theme="1"/>
        <rFont val="Calibri"/>
        <family val="2"/>
        <scheme val="minor"/>
      </rPr>
      <t>S_RI7P</t>
    </r>
    <r>
      <rPr>
        <sz val="11"/>
        <color theme="1"/>
        <rFont val="Calibri"/>
        <family val="2"/>
        <scheme val="minor"/>
      </rPr>
      <t>).</t>
    </r>
  </si>
  <si>
    <r>
      <t>S_RI2N</t>
    </r>
    <r>
      <rPr>
        <sz val="8"/>
        <color theme="1"/>
        <rFont val="Calibri"/>
        <family val="2"/>
        <scheme val="minor"/>
      </rPr>
      <t> </t>
    </r>
  </si>
  <si>
    <r>
      <t xml:space="preserve">STUDENT makes a comment that </t>
    </r>
    <r>
      <rPr>
        <b/>
        <i/>
        <sz val="11"/>
        <color theme="1"/>
        <rFont val="Calibri"/>
        <family val="2"/>
        <scheme val="minor"/>
      </rPr>
      <t>negatively</t>
    </r>
    <r>
      <rPr>
        <b/>
        <sz val="11"/>
        <color theme="1"/>
        <rFont val="Calibri"/>
        <family val="2"/>
        <scheme val="minor"/>
      </rPr>
      <t xml:space="preserve"> </t>
    </r>
    <r>
      <rPr>
        <sz val="11"/>
        <color theme="1"/>
        <rFont val="Calibri"/>
        <family val="2"/>
        <scheme val="minor"/>
      </rPr>
      <t>frames their own or another student’s</t>
    </r>
    <r>
      <rPr>
        <b/>
        <sz val="11"/>
        <color theme="1"/>
        <rFont val="Calibri"/>
        <family val="2"/>
        <scheme val="minor"/>
      </rPr>
      <t xml:space="preserve"> general capabilities in mathematics</t>
    </r>
    <r>
      <rPr>
        <sz val="11"/>
        <color theme="1"/>
        <rFont val="Calibri"/>
        <family val="2"/>
        <scheme val="minor"/>
      </rPr>
      <t xml:space="preserve"> or ability to complete an upcoming math task.</t>
    </r>
  </si>
  <si>
    <t>Examples may include, “I’m bad at math” or “I don’t want to work with Alex, he’s dumb.”</t>
  </si>
  <si>
    <r>
      <t xml:space="preserve">Do not code instances when a student is devaluing or ridiculing math </t>
    </r>
    <r>
      <rPr>
        <i/>
        <sz val="11"/>
        <color theme="1"/>
        <rFont val="Calibri"/>
        <family val="2"/>
        <scheme val="minor"/>
      </rPr>
      <t>persistence</t>
    </r>
    <r>
      <rPr>
        <sz val="11"/>
        <color theme="1"/>
        <rFont val="Calibri"/>
        <family val="2"/>
        <scheme val="minor"/>
      </rPr>
      <t xml:space="preserve"> (this would be </t>
    </r>
    <r>
      <rPr>
        <b/>
        <sz val="11"/>
        <color theme="1"/>
        <rFont val="Calibri"/>
        <family val="2"/>
        <scheme val="minor"/>
      </rPr>
      <t>S_RI7N</t>
    </r>
    <r>
      <rPr>
        <sz val="11"/>
        <color theme="1"/>
        <rFont val="Calibri"/>
        <family val="2"/>
        <scheme val="minor"/>
      </rPr>
      <t>).</t>
    </r>
  </si>
  <si>
    <t>T_RI4P</t>
  </si>
  <si>
    <t>Setting the emotional tone</t>
  </si>
  <si>
    <r>
      <t xml:space="preserve">TEACHER sets </t>
    </r>
    <r>
      <rPr>
        <b/>
        <i/>
        <sz val="11"/>
        <color theme="1"/>
        <rFont val="Calibri"/>
        <family val="2"/>
        <scheme val="minor"/>
      </rPr>
      <t>positive</t>
    </r>
    <r>
      <rPr>
        <i/>
        <sz val="11"/>
        <color theme="1"/>
        <rFont val="Calibri"/>
        <family val="2"/>
        <scheme val="minor"/>
      </rPr>
      <t xml:space="preserve"> </t>
    </r>
    <r>
      <rPr>
        <sz val="11"/>
        <color theme="1"/>
        <rFont val="Calibri"/>
        <family val="2"/>
        <scheme val="minor"/>
      </rPr>
      <t xml:space="preserve">expectations for the classroom culture/climate by </t>
    </r>
    <r>
      <rPr>
        <b/>
        <sz val="11"/>
        <color theme="1"/>
        <rFont val="Calibri"/>
        <family val="2"/>
        <scheme val="minor"/>
      </rPr>
      <t>preempting behavioral issues with compassion and empathy</t>
    </r>
    <r>
      <rPr>
        <sz val="11"/>
        <color theme="1"/>
        <rFont val="Calibri"/>
        <family val="2"/>
        <scheme val="minor"/>
      </rPr>
      <t xml:space="preserve"> or creating a safe emotional space for students.</t>
    </r>
  </si>
  <si>
    <t>Code for instances of preemptive teacher behavior intended to set the tone of the classroom. Examples may include, "I was just telling Ms. Jones that in our classroom, everyone stays on task during project work because we are focused and enjoy working together" or “I know you just came back from lunch, how is everyone feeling?” Teachers may also greet students at the classroom door or have brief individual check-ins such as, “You seem down today, do you need to take a minute?”</t>
  </si>
  <si>
    <r>
      <t>Do not code of instances</t>
    </r>
    <r>
      <rPr>
        <i/>
        <sz val="11"/>
        <color theme="1"/>
        <rFont val="Calibri"/>
        <family val="2"/>
        <scheme val="minor"/>
      </rPr>
      <t xml:space="preserve"> in response</t>
    </r>
    <r>
      <rPr>
        <sz val="11"/>
        <color theme="1"/>
        <rFont val="Calibri"/>
        <family val="2"/>
        <scheme val="minor"/>
      </rPr>
      <t xml:space="preserve"> to specific student behavior (that would be </t>
    </r>
    <r>
      <rPr>
        <b/>
        <sz val="11"/>
        <color theme="1"/>
        <rFont val="Calibri"/>
        <family val="2"/>
        <scheme val="minor"/>
      </rPr>
      <t>T_RI1P</t>
    </r>
    <r>
      <rPr>
        <sz val="11"/>
        <color theme="1"/>
        <rFont val="Calibri"/>
        <family val="2"/>
        <scheme val="minor"/>
      </rPr>
      <t>).</t>
    </r>
  </si>
  <si>
    <t>T_RI4N</t>
  </si>
  <si>
    <r>
      <t xml:space="preserve">TEACHER sets </t>
    </r>
    <r>
      <rPr>
        <b/>
        <i/>
        <sz val="11"/>
        <color theme="1"/>
        <rFont val="Calibri"/>
        <family val="2"/>
        <scheme val="minor"/>
      </rPr>
      <t>negative</t>
    </r>
    <r>
      <rPr>
        <sz val="11"/>
        <color theme="1"/>
        <rFont val="Calibri"/>
        <family val="2"/>
        <scheme val="minor"/>
      </rPr>
      <t xml:space="preserve"> expectations for the classroom culture/climate by </t>
    </r>
    <r>
      <rPr>
        <b/>
        <sz val="11"/>
        <color theme="1"/>
        <rFont val="Calibri"/>
        <family val="2"/>
        <scheme val="minor"/>
      </rPr>
      <t>preempting behavioral issues</t>
    </r>
    <r>
      <rPr>
        <sz val="11"/>
        <color theme="1"/>
        <rFont val="Calibri"/>
        <family val="2"/>
        <scheme val="minor"/>
      </rPr>
      <t xml:space="preserve"> with threats, warnings or other</t>
    </r>
    <r>
      <rPr>
        <b/>
        <sz val="11"/>
        <color theme="1"/>
        <rFont val="Calibri"/>
        <family val="2"/>
        <scheme val="minor"/>
      </rPr>
      <t xml:space="preserve"> statements of </t>
    </r>
    <r>
      <rPr>
        <b/>
        <i/>
        <sz val="11"/>
        <color theme="1"/>
        <rFont val="Calibri"/>
        <family val="2"/>
        <scheme val="minor"/>
      </rPr>
      <t>negative</t>
    </r>
    <r>
      <rPr>
        <b/>
        <sz val="11"/>
        <color theme="1"/>
        <rFont val="Calibri"/>
        <family val="2"/>
        <scheme val="minor"/>
      </rPr>
      <t xml:space="preserve"> consequences</t>
    </r>
    <r>
      <rPr>
        <sz val="11"/>
        <color theme="1"/>
        <rFont val="Calibri"/>
        <family val="2"/>
        <scheme val="minor"/>
      </rPr>
      <t>.</t>
    </r>
  </si>
  <si>
    <t>Examples may include, "No goofing off while you're working in your small groups or Friday's pizza party is off" or “why is it taking so long to get started?”</t>
  </si>
  <si>
    <r>
      <t>Do not code of instances</t>
    </r>
    <r>
      <rPr>
        <i/>
        <sz val="11"/>
        <color theme="1"/>
        <rFont val="Calibri"/>
        <family val="2"/>
        <scheme val="minor"/>
      </rPr>
      <t xml:space="preserve"> in response</t>
    </r>
    <r>
      <rPr>
        <sz val="11"/>
        <color theme="1"/>
        <rFont val="Calibri"/>
        <family val="2"/>
        <scheme val="minor"/>
      </rPr>
      <t xml:space="preserve"> to specific student behavior (that would be </t>
    </r>
    <r>
      <rPr>
        <b/>
        <sz val="11"/>
        <color theme="1"/>
        <rFont val="Calibri"/>
        <family val="2"/>
        <scheme val="minor"/>
      </rPr>
      <t>T_RI1N</t>
    </r>
    <r>
      <rPr>
        <sz val="11"/>
        <color theme="1"/>
        <rFont val="Calibri"/>
        <family val="2"/>
        <scheme val="minor"/>
      </rPr>
      <t>).</t>
    </r>
  </si>
  <si>
    <t>T_RI5</t>
  </si>
  <si>
    <t>Scaffolding discourse</t>
  </si>
  <si>
    <r>
      <t xml:space="preserve">TEACHER provides math related feedback, ask questions, or models the thinking process to help a student </t>
    </r>
    <r>
      <rPr>
        <b/>
        <sz val="11"/>
        <color theme="1"/>
        <rFont val="Calibri"/>
        <family val="2"/>
        <scheme val="minor"/>
      </rPr>
      <t>break down a cognitively demanding or complex task into more manageable, accessible or comprehensible parts.</t>
    </r>
  </si>
  <si>
    <r>
      <t xml:space="preserve">Do not code for instances when the teacher redirects discourse back to a small group without providing substantive math support, such as “why don’t you ask your group?” or “how did your partner approach this question?” (this would be </t>
    </r>
    <r>
      <rPr>
        <b/>
        <sz val="11"/>
        <color theme="1"/>
        <rFont val="Calibri"/>
        <family val="2"/>
        <scheme val="minor"/>
      </rPr>
      <t>T_MD2</t>
    </r>
    <r>
      <rPr>
        <sz val="11"/>
        <color theme="1"/>
        <rFont val="Calibri"/>
        <family val="2"/>
        <scheme val="minor"/>
      </rPr>
      <t>).</t>
    </r>
  </si>
  <si>
    <t>S_RI6T</t>
  </si>
  <si>
    <t>Requesting assistance</t>
  </si>
  <si>
    <r>
      <t xml:space="preserve">STUDENT asks a teacher for </t>
    </r>
    <r>
      <rPr>
        <b/>
        <sz val="11"/>
        <color theme="1"/>
        <rFont val="Calibri"/>
        <family val="2"/>
        <scheme val="minor"/>
      </rPr>
      <t>math related help</t>
    </r>
    <r>
      <rPr>
        <sz val="11"/>
        <color theme="1"/>
        <rFont val="Calibri"/>
        <family val="2"/>
        <scheme val="minor"/>
      </rPr>
      <t xml:space="preserve"> with a lesson-related activity that </t>
    </r>
    <r>
      <rPr>
        <b/>
        <sz val="11"/>
        <color theme="1"/>
        <rFont val="Calibri"/>
        <family val="2"/>
        <scheme val="minor"/>
      </rPr>
      <t xml:space="preserve">advances their understanding </t>
    </r>
    <r>
      <rPr>
        <sz val="11"/>
        <color theme="1"/>
        <rFont val="Calibri"/>
        <family val="2"/>
        <scheme val="minor"/>
      </rPr>
      <t>of a math concept or ability to complete a mathematical procedure.</t>
    </r>
  </si>
  <si>
    <t>Examples may include, “Did I get this right? I’m stuck on the next step here. Why isn’t this working?”</t>
  </si>
  <si>
    <t>S_RI6S</t>
  </si>
  <si>
    <r>
      <t xml:space="preserve">STUDENT asks </t>
    </r>
    <r>
      <rPr>
        <b/>
        <i/>
        <sz val="11"/>
        <color theme="1"/>
        <rFont val="Calibri"/>
        <family val="2"/>
        <scheme val="minor"/>
      </rPr>
      <t>another student</t>
    </r>
    <r>
      <rPr>
        <sz val="11"/>
        <color theme="1"/>
        <rFont val="Calibri"/>
        <family val="2"/>
        <scheme val="minor"/>
      </rPr>
      <t xml:space="preserve"> for math related help with a lesson-related activity that </t>
    </r>
    <r>
      <rPr>
        <b/>
        <sz val="11"/>
        <color theme="1"/>
        <rFont val="Calibri"/>
        <family val="2"/>
        <scheme val="minor"/>
      </rPr>
      <t xml:space="preserve">advances their understanding </t>
    </r>
    <r>
      <rPr>
        <sz val="11"/>
        <color theme="1"/>
        <rFont val="Calibri"/>
        <family val="2"/>
        <scheme val="minor"/>
      </rPr>
      <t>of a math concept or ability to complete a mathematical procedure.</t>
    </r>
  </si>
  <si>
    <t>Examples may include, “What did you do for this question? Can you help me with this step? Why did you do it that way?”</t>
  </si>
  <si>
    <t>T_RI7P</t>
  </si>
  <si>
    <t>Valuing math persistence and a growth mindset</t>
  </si>
  <si>
    <r>
      <t xml:space="preserve">TEACHER encourages students to work through cognitively demanding tasks by </t>
    </r>
    <r>
      <rPr>
        <b/>
        <i/>
        <sz val="11"/>
        <color theme="1"/>
        <rFont val="Calibri"/>
        <family val="2"/>
        <scheme val="minor"/>
      </rPr>
      <t>praising</t>
    </r>
    <r>
      <rPr>
        <b/>
        <sz val="11"/>
        <color theme="1"/>
        <rFont val="Calibri"/>
        <family val="2"/>
        <scheme val="minor"/>
      </rPr>
      <t xml:space="preserve"> confusion and mistakes or encouraging productive struggle.</t>
    </r>
  </si>
  <si>
    <t>Examples may include, “I know this is tough but I'm so proud of you for pushing through. You don't have to be perfect. Just try your hardest” or “that is a great start, keep working on it!”</t>
  </si>
  <si>
    <r>
      <t xml:space="preserve">Do not code for instances when a teacher addresses student ability, such as “you can do it!” (this would be </t>
    </r>
    <r>
      <rPr>
        <b/>
        <sz val="11"/>
        <color theme="1"/>
        <rFont val="Calibri"/>
        <family val="2"/>
        <scheme val="minor"/>
      </rPr>
      <t>T_RI2P</t>
    </r>
    <r>
      <rPr>
        <sz val="11"/>
        <color theme="1"/>
        <rFont val="Calibri"/>
        <family val="2"/>
        <scheme val="minor"/>
      </rPr>
      <t>).</t>
    </r>
  </si>
  <si>
    <t>T_RI7N</t>
  </si>
  <si>
    <t>Devaluing math persistence</t>
  </si>
  <si>
    <r>
      <t>TEACHER discourages working through cognitively demanding tasks by</t>
    </r>
    <r>
      <rPr>
        <b/>
        <sz val="11"/>
        <color theme="1"/>
        <rFont val="Calibri"/>
        <family val="2"/>
        <scheme val="minor"/>
      </rPr>
      <t xml:space="preserve"> </t>
    </r>
    <r>
      <rPr>
        <b/>
        <i/>
        <sz val="11"/>
        <color theme="1"/>
        <rFont val="Calibri"/>
        <family val="2"/>
        <scheme val="minor"/>
      </rPr>
      <t>reprimanding</t>
    </r>
    <r>
      <rPr>
        <b/>
        <sz val="11"/>
        <color theme="1"/>
        <rFont val="Calibri"/>
        <family val="2"/>
        <scheme val="minor"/>
      </rPr>
      <t xml:space="preserve"> </t>
    </r>
    <r>
      <rPr>
        <b/>
        <i/>
        <sz val="11"/>
        <color theme="1"/>
        <rFont val="Calibri"/>
        <family val="2"/>
        <scheme val="minor"/>
      </rPr>
      <t>or ridiculing</t>
    </r>
    <r>
      <rPr>
        <b/>
        <sz val="11"/>
        <color theme="1"/>
        <rFont val="Calibri"/>
        <family val="2"/>
        <scheme val="minor"/>
      </rPr>
      <t xml:space="preserve"> struggle, confusion, and mistakes</t>
    </r>
    <r>
      <rPr>
        <sz val="11"/>
        <color theme="1"/>
        <rFont val="Calibri"/>
        <family val="2"/>
        <scheme val="minor"/>
      </rPr>
      <t>.</t>
    </r>
  </si>
  <si>
    <t xml:space="preserve">Examples may include, “I need you to wrap this up. It's not that hard. What's taking you so long? I don't expect to see these silly mistakes." Examples may also include instances of nonverbal cues, not offering partial credit or revised work or being visibly frustrated or while students are working.  </t>
  </si>
  <si>
    <r>
      <t xml:space="preserve">Do not code for instances when a teacher addresses student ability, such as “you’re just not a math person” (this would be </t>
    </r>
    <r>
      <rPr>
        <b/>
        <sz val="11"/>
        <color theme="1"/>
        <rFont val="Calibri"/>
        <family val="2"/>
        <scheme val="minor"/>
      </rPr>
      <t>T_RI2N</t>
    </r>
    <r>
      <rPr>
        <sz val="11"/>
        <color theme="1"/>
        <rFont val="Calibri"/>
        <family val="2"/>
        <scheme val="minor"/>
      </rPr>
      <t>).</t>
    </r>
  </si>
  <si>
    <t>T_RI7D</t>
  </si>
  <si>
    <t>Discomfort with productive struggle</t>
  </si>
  <si>
    <t>TEACHER demonstrates discomfort with one or more students struggling to complete an instructional task by jumping in to help shortly after assigning a task.</t>
  </si>
  <si>
    <t>Examples may include the teacher saying, "I think I made this problem too difficult. Let me make it easier for you…" or “this one is too hard, let’s just skip it.” Examples may also include instances of nonverbal cues, such as taking the pencil from the student to demonstrate or not utilizing wait time during IRE.</t>
  </si>
  <si>
    <r>
      <t xml:space="preserve">Do not code for instances where a teacher poses or rephrases a question in order to support students who are struggling with a concept (this would be </t>
    </r>
    <r>
      <rPr>
        <b/>
        <sz val="11"/>
        <color theme="1"/>
        <rFont val="Calibri"/>
        <family val="2"/>
        <scheme val="minor"/>
      </rPr>
      <t>T_RI5</t>
    </r>
    <r>
      <rPr>
        <sz val="11"/>
        <color theme="1"/>
        <rFont val="Calibri"/>
        <family val="2"/>
        <scheme val="minor"/>
      </rPr>
      <t>).</t>
    </r>
  </si>
  <si>
    <t>S_RI7P</t>
  </si>
  <si>
    <t>Valuing math persistence</t>
  </si>
  <si>
    <r>
      <t xml:space="preserve">STUDENT expresses about themselves or encourages others to work through cognitively demanding tasks by </t>
    </r>
    <r>
      <rPr>
        <b/>
        <i/>
        <sz val="11"/>
        <color theme="1"/>
        <rFont val="Calibri"/>
        <family val="2"/>
        <scheme val="minor"/>
      </rPr>
      <t>praising</t>
    </r>
    <r>
      <rPr>
        <b/>
        <sz val="11"/>
        <color theme="1"/>
        <rFont val="Calibri"/>
        <family val="2"/>
        <scheme val="minor"/>
      </rPr>
      <t xml:space="preserve"> struggle, confusion and mistakes.</t>
    </r>
  </si>
  <si>
    <t>Examples may include, "You got this, Sam!" or "Can I have 5 more minutes? I really want to figure this out."</t>
  </si>
  <si>
    <r>
      <t xml:space="preserve">Do not code instances when a student is valuing or praising math </t>
    </r>
    <r>
      <rPr>
        <i/>
        <sz val="11"/>
        <color theme="1"/>
        <rFont val="Calibri"/>
        <family val="2"/>
        <scheme val="minor"/>
      </rPr>
      <t>ability</t>
    </r>
    <r>
      <rPr>
        <sz val="11"/>
        <color theme="1"/>
        <rFont val="Calibri"/>
        <family val="2"/>
        <scheme val="minor"/>
      </rPr>
      <t xml:space="preserve"> (this would be </t>
    </r>
    <r>
      <rPr>
        <b/>
        <sz val="11"/>
        <color theme="1"/>
        <rFont val="Calibri"/>
        <family val="2"/>
        <scheme val="minor"/>
      </rPr>
      <t>S_RI2P</t>
    </r>
    <r>
      <rPr>
        <sz val="11"/>
        <color theme="1"/>
        <rFont val="Calibri"/>
        <family val="2"/>
        <scheme val="minor"/>
      </rPr>
      <t>).</t>
    </r>
  </si>
  <si>
    <t>S_RI7N</t>
  </si>
  <si>
    <r>
      <t xml:space="preserve">STUDENT expresses about themselves or discourages others from working through cognitively demanding tasks by </t>
    </r>
    <r>
      <rPr>
        <b/>
        <i/>
        <sz val="11"/>
        <color theme="1"/>
        <rFont val="Calibri"/>
        <family val="2"/>
        <scheme val="minor"/>
      </rPr>
      <t>reprimanding</t>
    </r>
    <r>
      <rPr>
        <b/>
        <sz val="11"/>
        <color theme="1"/>
        <rFont val="Calibri"/>
        <family val="2"/>
        <scheme val="minor"/>
      </rPr>
      <t xml:space="preserve"> </t>
    </r>
    <r>
      <rPr>
        <b/>
        <i/>
        <sz val="11"/>
        <color theme="1"/>
        <rFont val="Calibri"/>
        <family val="2"/>
        <scheme val="minor"/>
      </rPr>
      <t>or ridiculing</t>
    </r>
    <r>
      <rPr>
        <b/>
        <sz val="11"/>
        <color theme="1"/>
        <rFont val="Calibri"/>
        <family val="2"/>
        <scheme val="minor"/>
      </rPr>
      <t xml:space="preserve"> struggle, confusion and mistakes</t>
    </r>
    <r>
      <rPr>
        <sz val="11"/>
        <color theme="1"/>
        <rFont val="Calibri"/>
        <family val="2"/>
        <scheme val="minor"/>
      </rPr>
      <t>.</t>
    </r>
  </si>
  <si>
    <t>Examples may include, “It's too hard, I’ll never get this” or “I can’t believe you’re still working on that problem, I finished it 5 minutes ago.”</t>
  </si>
  <si>
    <r>
      <t xml:space="preserve">Do not code instances when a student is devaluing or ridiculing math </t>
    </r>
    <r>
      <rPr>
        <i/>
        <sz val="11"/>
        <color theme="1"/>
        <rFont val="Calibri"/>
        <family val="2"/>
        <scheme val="minor"/>
      </rPr>
      <t>ability</t>
    </r>
    <r>
      <rPr>
        <sz val="11"/>
        <color theme="1"/>
        <rFont val="Calibri"/>
        <family val="2"/>
        <scheme val="minor"/>
      </rPr>
      <t xml:space="preserve"> (this would be </t>
    </r>
    <r>
      <rPr>
        <b/>
        <sz val="11"/>
        <color theme="1"/>
        <rFont val="Calibri"/>
        <family val="2"/>
        <scheme val="minor"/>
      </rPr>
      <t>S_RI2N</t>
    </r>
    <r>
      <rPr>
        <sz val="11"/>
        <color theme="1"/>
        <rFont val="Calibri"/>
        <family val="2"/>
        <scheme val="minor"/>
      </rPr>
      <t>).</t>
    </r>
  </si>
  <si>
    <t>T_RI8M</t>
  </si>
  <si>
    <t>Correcting</t>
  </si>
  <si>
    <r>
      <t xml:space="preserve">Correcting a student's </t>
    </r>
    <r>
      <rPr>
        <b/>
        <i/>
        <sz val="11"/>
        <color theme="1"/>
        <rFont val="Calibri"/>
        <family val="2"/>
        <scheme val="minor"/>
      </rPr>
      <t>math-related</t>
    </r>
    <r>
      <rPr>
        <b/>
        <sz val="11"/>
        <color theme="1"/>
        <rFont val="Calibri"/>
        <family val="2"/>
        <scheme val="minor"/>
      </rPr>
      <t xml:space="preserve"> </t>
    </r>
    <r>
      <rPr>
        <sz val="11"/>
        <color theme="1"/>
        <rFont val="Calibri"/>
        <family val="2"/>
        <scheme val="minor"/>
      </rPr>
      <t xml:space="preserve">misconceptions, error, or misstep by </t>
    </r>
    <r>
      <rPr>
        <b/>
        <sz val="11"/>
        <color theme="1"/>
        <rFont val="Calibri"/>
        <family val="2"/>
        <scheme val="minor"/>
      </rPr>
      <t>sharing the correct answer or demonstrating the appropriate approach.</t>
    </r>
  </si>
  <si>
    <r>
      <t>Examples may include, “such as</t>
    </r>
    <r>
      <rPr>
        <b/>
        <sz val="11"/>
        <color theme="1"/>
        <rFont val="Calibri"/>
        <family val="2"/>
        <scheme val="minor"/>
      </rPr>
      <t xml:space="preserve"> </t>
    </r>
    <r>
      <rPr>
        <sz val="11"/>
        <color theme="1"/>
        <rFont val="Calibri"/>
        <family val="2"/>
        <scheme val="minor"/>
      </rPr>
      <t>"That's not a polygon, it’s a triangle" or “remember, when we’re dealing with algebra, we can’t round, you need to keep it as a fraction to get a precise solution.”</t>
    </r>
  </si>
  <si>
    <t>T_RI8NM</t>
  </si>
  <si>
    <r>
      <t xml:space="preserve">Correcting </t>
    </r>
    <r>
      <rPr>
        <b/>
        <i/>
        <sz val="11"/>
        <color theme="1"/>
        <rFont val="Calibri"/>
        <family val="2"/>
        <scheme val="minor"/>
      </rPr>
      <t xml:space="preserve">non-math related </t>
    </r>
    <r>
      <rPr>
        <b/>
        <sz val="11"/>
        <color theme="1"/>
        <rFont val="Calibri"/>
        <family val="2"/>
        <scheme val="minor"/>
      </rPr>
      <t xml:space="preserve">errors </t>
    </r>
    <r>
      <rPr>
        <sz val="11"/>
        <color theme="1"/>
        <rFont val="Calibri"/>
        <family val="2"/>
        <scheme val="minor"/>
      </rPr>
      <t>(e.g., grammar, pronunciation, vocabulary)</t>
    </r>
  </si>
  <si>
    <t>Examples may include, “’ain’t is not a word” or “put the date at the top of your paper.”</t>
  </si>
  <si>
    <t>T_RI9</t>
  </si>
  <si>
    <t>Moderating the amount of speech</t>
  </si>
  <si>
    <r>
      <t xml:space="preserve">TEACHER urges student(s) to speak less or more when discussing </t>
    </r>
    <r>
      <rPr>
        <b/>
        <sz val="11"/>
        <color theme="1"/>
        <rFont val="Calibri"/>
        <family val="2"/>
        <scheme val="minor"/>
      </rPr>
      <t xml:space="preserve">math-related ideas or content. </t>
    </r>
  </si>
  <si>
    <t>Examples may include, "Sorry to interrupt you but we need to wrap things up, you're on the right track but let me stop you right there because we'll get to that tomorrow” or “I’d like to hear from a student we haven’t heard from yet today." Include instances where teachers address the amount of speech verbally or with nonverbal gestures, such as waving at a student to put their hand down.</t>
  </si>
  <si>
    <r>
      <t xml:space="preserve">Do not code when at teacher is simply trying to quiet the classroom or address off-track or side conversations (this would be </t>
    </r>
    <r>
      <rPr>
        <b/>
        <sz val="11"/>
        <color theme="1"/>
        <rFont val="Calibri"/>
        <family val="2"/>
        <scheme val="minor"/>
      </rPr>
      <t>T_RI1N</t>
    </r>
    <r>
      <rPr>
        <sz val="11"/>
        <color theme="1"/>
        <rFont val="Calibri"/>
        <family val="2"/>
        <scheme val="minor"/>
      </rPr>
      <t>). Examples of this may include, “this classroom is getting too loud” or “everyone needs to settle down.”</t>
    </r>
  </si>
  <si>
    <t>T_RI10</t>
  </si>
  <si>
    <t>Rhetorical questioning</t>
  </si>
  <si>
    <r>
      <t xml:space="preserve">TEACHER asks a rhetorical </t>
    </r>
    <r>
      <rPr>
        <b/>
        <sz val="11"/>
        <color theme="1"/>
        <rFont val="Calibri"/>
        <family val="2"/>
        <scheme val="minor"/>
      </rPr>
      <t>math related</t>
    </r>
    <r>
      <rPr>
        <sz val="11"/>
        <color theme="1"/>
        <rFont val="Calibri"/>
        <family val="2"/>
        <scheme val="minor"/>
      </rPr>
      <t xml:space="preserve"> question</t>
    </r>
    <r>
      <rPr>
        <b/>
        <sz val="11"/>
        <color theme="1"/>
        <rFont val="Calibri"/>
        <family val="2"/>
        <scheme val="minor"/>
      </rPr>
      <t xml:space="preserve"> for which the they do not expect a response.</t>
    </r>
  </si>
  <si>
    <r>
      <t xml:space="preserve">Do not code when a teacher is modeling their own thinking process, including the questions and answers they ask themselves (this would be </t>
    </r>
    <r>
      <rPr>
        <b/>
        <sz val="11"/>
        <color theme="1"/>
        <rFont val="Calibri"/>
        <family val="2"/>
        <scheme val="minor"/>
      </rPr>
      <t>T_MRM1 or T_MD1</t>
    </r>
    <r>
      <rPr>
        <sz val="11"/>
        <color theme="1"/>
        <rFont val="Calibri"/>
        <family val="2"/>
        <scheme val="minor"/>
      </rPr>
      <t>).</t>
    </r>
  </si>
  <si>
    <t>T_RI11</t>
  </si>
  <si>
    <t>Non-inclusive instructional decision</t>
  </si>
  <si>
    <r>
      <t xml:space="preserve">TEACHER makes an instructional decision that </t>
    </r>
    <r>
      <rPr>
        <b/>
        <sz val="11"/>
        <color theme="1"/>
        <rFont val="Calibri"/>
        <family val="2"/>
        <scheme val="minor"/>
      </rPr>
      <t>could be perceived as unrelatable, problematic, or inappropriate by one or more students</t>
    </r>
    <r>
      <rPr>
        <sz val="11"/>
        <color theme="1"/>
        <rFont val="Calibri"/>
        <family val="2"/>
        <scheme val="minor"/>
      </rPr>
      <t xml:space="preserve"> in the classroom.</t>
    </r>
  </si>
  <si>
    <t>Examples may include assignments about holidays that not all students celebrate or making generalizations or assumptions about a specific culture or student population.</t>
  </si>
  <si>
    <t>T_RI12P</t>
  </si>
  <si>
    <t>Giving Affirming Feedback</t>
  </si>
  <si>
    <r>
      <t xml:space="preserve">Teacher gives a student </t>
    </r>
    <r>
      <rPr>
        <b/>
        <sz val="11"/>
        <color theme="1"/>
        <rFont val="Calibri"/>
        <family val="2"/>
        <scheme val="minor"/>
      </rPr>
      <t>positive, supportive, or constructive</t>
    </r>
    <r>
      <rPr>
        <sz val="11"/>
        <color theme="1"/>
        <rFont val="Calibri"/>
        <family val="2"/>
        <scheme val="minor"/>
      </rPr>
      <t xml:space="preserve"> feedback on their math-related work or contributions--</t>
    </r>
    <r>
      <rPr>
        <b/>
        <sz val="11"/>
        <color theme="1"/>
        <rFont val="Calibri"/>
        <family val="2"/>
        <scheme val="minor"/>
      </rPr>
      <t>but does not elaborate or explore as to why the work is good.</t>
    </r>
  </si>
  <si>
    <t>Examples may include "I like what you're doing there. Keep it up" or "I’m hearing great conversation here and I’m seeing a lot of correct solutions."</t>
  </si>
  <si>
    <r>
      <t xml:space="preserve">Do not double code for the “evaluation” step of an instance of IRE </t>
    </r>
    <r>
      <rPr>
        <b/>
        <sz val="11"/>
        <color theme="1"/>
        <rFont val="Calibri"/>
        <family val="2"/>
        <scheme val="minor"/>
      </rPr>
      <t>(T_PP6</t>
    </r>
    <r>
      <rPr>
        <sz val="11"/>
        <color theme="1"/>
        <rFont val="Calibri"/>
        <family val="2"/>
        <scheme val="minor"/>
      </rPr>
      <t xml:space="preserve">) or with correcting </t>
    </r>
    <r>
      <rPr>
        <b/>
        <sz val="11"/>
        <color theme="1"/>
        <rFont val="Calibri"/>
        <family val="2"/>
        <scheme val="minor"/>
      </rPr>
      <t>(T_RI8M/NM)</t>
    </r>
    <r>
      <rPr>
        <sz val="11"/>
        <color theme="1"/>
        <rFont val="Calibri"/>
        <family val="2"/>
        <scheme val="minor"/>
      </rPr>
      <t xml:space="preserve"> or scaffolding discourse </t>
    </r>
    <r>
      <rPr>
        <b/>
        <sz val="11"/>
        <color theme="1"/>
        <rFont val="Calibri"/>
        <family val="2"/>
        <scheme val="minor"/>
      </rPr>
      <t>(T_RI5).</t>
    </r>
  </si>
  <si>
    <t>T_RI12N</t>
  </si>
  <si>
    <t>Giving Negative Feedback</t>
  </si>
  <si>
    <r>
      <t xml:space="preserve">Teacher gives a student </t>
    </r>
    <r>
      <rPr>
        <b/>
        <sz val="11"/>
        <color theme="1"/>
        <rFont val="Calibri"/>
        <family val="2"/>
        <scheme val="minor"/>
      </rPr>
      <t>negative, unconstructive, or unsupportive</t>
    </r>
    <r>
      <rPr>
        <sz val="11"/>
        <color theme="1"/>
        <rFont val="Calibri"/>
        <family val="2"/>
        <scheme val="minor"/>
      </rPr>
      <t xml:space="preserve"> feedback on their math-related work or contributions--</t>
    </r>
    <r>
      <rPr>
        <b/>
        <sz val="11"/>
        <color theme="1"/>
        <rFont val="Calibri"/>
        <family val="2"/>
        <scheme val="minor"/>
      </rPr>
      <t>but does not explain why the work is poor</t>
    </r>
    <r>
      <rPr>
        <sz val="11"/>
        <color theme="1"/>
        <rFont val="Calibri"/>
        <family val="2"/>
        <scheme val="minor"/>
      </rPr>
      <t>.</t>
    </r>
  </si>
  <si>
    <t>Examples may include, "Number 3 is not right, try it again" or “I’m seeing a lot of careless mistakes.”</t>
  </si>
  <si>
    <t>T_RI12NT</t>
  </si>
  <si>
    <t>Giving Neutral Feedback</t>
  </si>
  <si>
    <r>
      <t xml:space="preserve">Teacher gives a student feedback that </t>
    </r>
    <r>
      <rPr>
        <b/>
        <sz val="11"/>
        <color theme="1"/>
        <rFont val="Calibri"/>
        <family val="2"/>
        <scheme val="minor"/>
      </rPr>
      <t>does not evaluate, confirm or refute the accuracy of their answer</t>
    </r>
    <r>
      <rPr>
        <sz val="11"/>
        <color theme="1"/>
        <rFont val="Calibri"/>
        <family val="2"/>
        <scheme val="minor"/>
      </rPr>
      <t xml:space="preserve">. The teacher simply </t>
    </r>
    <r>
      <rPr>
        <b/>
        <sz val="11"/>
        <color theme="1"/>
        <rFont val="Calibri"/>
        <family val="2"/>
        <scheme val="minor"/>
      </rPr>
      <t>acknowledges that the student has offered a response or made a contribution</t>
    </r>
    <r>
      <rPr>
        <sz val="11"/>
        <color theme="1"/>
        <rFont val="Calibri"/>
        <family val="2"/>
        <scheme val="minor"/>
      </rPr>
      <t>.</t>
    </r>
  </si>
  <si>
    <t>Examples may include, "Thank you for that. Very interesting. Who else has an idea they'd like to share?"</t>
  </si>
  <si>
    <r>
      <t>T_RI13</t>
    </r>
    <r>
      <rPr>
        <sz val="8"/>
        <color theme="1"/>
        <rFont val="Calibri"/>
        <family val="2"/>
        <scheme val="minor"/>
      </rPr>
      <t> </t>
    </r>
  </si>
  <si>
    <t>Interpersonal connection</t>
  </si>
  <si>
    <r>
      <t xml:space="preserve">Do not code for instances where a teacher incorporates student’s cultural or community funds of knowledge to advance their understanding of the math content (this would be </t>
    </r>
    <r>
      <rPr>
        <b/>
        <sz val="11"/>
        <color theme="1"/>
        <rFont val="Calibri"/>
        <family val="2"/>
        <scheme val="minor"/>
      </rPr>
      <t>T_FoK1</t>
    </r>
    <r>
      <rPr>
        <sz val="11"/>
        <color theme="1"/>
        <rFont val="Calibri"/>
        <family val="2"/>
        <scheme val="minor"/>
      </rPr>
      <t>).</t>
    </r>
    <r>
      <rPr>
        <b/>
        <sz val="11"/>
        <color theme="1"/>
        <rFont val="Calibri"/>
        <family val="2"/>
        <scheme val="minor"/>
      </rPr>
      <t xml:space="preserve"> </t>
    </r>
  </si>
  <si>
    <t>Procedural Practice (PP)</t>
  </si>
  <si>
    <t>T_PP1</t>
  </si>
  <si>
    <t>Taking attendance</t>
  </si>
  <si>
    <r>
      <t>TEACHER</t>
    </r>
    <r>
      <rPr>
        <b/>
        <sz val="11"/>
        <color theme="1"/>
        <rFont val="Calibri"/>
        <family val="2"/>
        <scheme val="minor"/>
      </rPr>
      <t xml:space="preserve"> </t>
    </r>
    <r>
      <rPr>
        <sz val="11"/>
        <color theme="1"/>
        <rFont val="Calibri"/>
        <family val="2"/>
        <scheme val="minor"/>
      </rPr>
      <t xml:space="preserve">verbally or nonverbally takes attendance, counts students, or otherwise indicates that they are taking note of present/absent students. </t>
    </r>
  </si>
  <si>
    <t>Examples may include teachers verbally taking attendance (and prompting students to respond verbally), teachers visually scanning the classroom and noting attendance, or teachers asking about specific students (“is X here today?”)</t>
  </si>
  <si>
    <t>T_PP2</t>
  </si>
  <si>
    <t>Collecting homework/classwork</t>
  </si>
  <si>
    <t>TEACHER physically or digitally collects student work.</t>
  </si>
  <si>
    <t>Examples may include asking students to pass papers forward, save and submit their work on a computer.</t>
  </si>
  <si>
    <t>T_PP3</t>
  </si>
  <si>
    <t>Assigning homework/classwork</t>
  </si>
  <si>
    <t xml:space="preserve">TEACHER assigns a homework or classwork assignment. </t>
  </si>
  <si>
    <r>
      <t xml:space="preserve">Code for the </t>
    </r>
    <r>
      <rPr>
        <b/>
        <sz val="11"/>
        <color theme="1"/>
        <rFont val="Calibri"/>
        <family val="2"/>
        <scheme val="minor"/>
      </rPr>
      <t>initial explanation</t>
    </r>
    <r>
      <rPr>
        <sz val="11"/>
        <color theme="1"/>
        <rFont val="Calibri"/>
        <family val="2"/>
        <scheme val="minor"/>
      </rPr>
      <t xml:space="preserve"> of classwork or homework, including a teacher's response to questions or repeating all or components of the assignment immediately after assigning the work (within a few minutes). Examples may include, “do questions 1-3 by yourself, then discuss with your group.”</t>
    </r>
  </si>
  <si>
    <t>T_PP4</t>
  </si>
  <si>
    <t>Making an announcement</t>
  </si>
  <si>
    <r>
      <t>TEACHER makes an announcement that's</t>
    </r>
    <r>
      <rPr>
        <b/>
        <sz val="11"/>
        <color theme="1"/>
        <rFont val="Calibri"/>
        <family val="2"/>
        <scheme val="minor"/>
      </rPr>
      <t xml:space="preserve"> not related to the current math lesson. </t>
    </r>
  </si>
  <si>
    <t>Examples may include reminding students of a test at the end of the week, to turn in a permission slip, or that a math competition will take place after the school assembly.</t>
  </si>
  <si>
    <t>Do not code if the announcement is an external interruption such as over the PA or by an administrator who comes to the classroom door.</t>
  </si>
  <si>
    <t>T_PP5</t>
  </si>
  <si>
    <t>Establishing or reinforcing classroom norms</t>
  </si>
  <si>
    <t>T_PP6</t>
  </si>
  <si>
    <t>Initiation-Response-Evaluation (IRE) questioning</t>
  </si>
  <si>
    <r>
      <t xml:space="preserve">TEACHER poses a question--for which there is a </t>
    </r>
    <r>
      <rPr>
        <b/>
        <sz val="11"/>
        <color theme="1"/>
        <rFont val="Calibri"/>
        <family val="2"/>
        <scheme val="minor"/>
      </rPr>
      <t>presumption of a "correct" or specific answer and that requires no elaboration or justification</t>
    </r>
    <r>
      <rPr>
        <sz val="11"/>
        <color theme="1"/>
        <rFont val="Calibri"/>
        <family val="2"/>
        <scheme val="minor"/>
      </rPr>
      <t xml:space="preserve"> on the student's part--assesses the correctness of a student's response and gives close-ended feedback such as a yes/no.</t>
    </r>
  </si>
  <si>
    <t>IRE is often observed in whole-class instruction or when reviewing previously taught information. Examples may include, “What is the next step in this problem? What is the exponent in this expression? What is the absolute value of negative two?”</t>
  </si>
  <si>
    <t xml:space="preserve">Do not code if the teacher’s question requires students to describe their thinking or explain how they got an answer.  </t>
  </si>
  <si>
    <t>T_PP7</t>
  </si>
  <si>
    <t>Lecturing or demonstrating</t>
  </si>
  <si>
    <r>
      <t xml:space="preserve">TEACHER presents, </t>
    </r>
    <r>
      <rPr>
        <b/>
        <sz val="11"/>
        <color theme="1"/>
        <rFont val="Calibri"/>
        <family val="2"/>
        <scheme val="minor"/>
      </rPr>
      <t>demonstrates, reviews, defines, summarizes, or introduces</t>
    </r>
    <r>
      <rPr>
        <sz val="11"/>
        <color theme="1"/>
        <rFont val="Calibri"/>
        <family val="2"/>
        <scheme val="minor"/>
      </rPr>
      <t xml:space="preserve"> instructional content in a </t>
    </r>
    <r>
      <rPr>
        <b/>
        <sz val="11"/>
        <color theme="1"/>
        <rFont val="Calibri"/>
        <family val="2"/>
        <scheme val="minor"/>
      </rPr>
      <t xml:space="preserve">non-interactive manner </t>
    </r>
    <r>
      <rPr>
        <sz val="11"/>
        <color theme="1"/>
        <rFont val="Calibri"/>
        <family val="2"/>
        <scheme val="minor"/>
      </rPr>
      <t>for an extended period of time.</t>
    </r>
  </si>
  <si>
    <t>Include instances where the teacher’s delivery does not require or invite student engagement, questioning, or response or when the delivery is teacher-centric or one directional (teacher to student). This can include a teacher demonstrating the steps of a math procedure (the “I do” section of I do/we do/you do) or explaining a math concept. An “extended period of time” is approximately 2 minutes or longer.</t>
  </si>
  <si>
    <t>Do not code if the teacher is modeling their thinking, demonstrating, or introducing content for a brief period of time (less than 2 minutes) or if delivery is punctuated by instances of IRE.</t>
  </si>
  <si>
    <t>T_PP8</t>
  </si>
  <si>
    <t>Procedural clarification</t>
  </si>
  <si>
    <r>
      <t xml:space="preserve">TEACHER provides a  </t>
    </r>
    <r>
      <rPr>
        <b/>
        <sz val="11"/>
        <color theme="1"/>
        <rFont val="Calibri"/>
        <family val="2"/>
        <scheme val="minor"/>
      </rPr>
      <t>clarification or reminder</t>
    </r>
    <r>
      <rPr>
        <sz val="11"/>
        <color theme="1"/>
        <rFont val="Calibri"/>
        <family val="2"/>
        <scheme val="minor"/>
      </rPr>
      <t xml:space="preserve"> about the instructions for a lesson-related activity that has already been assigned.</t>
    </r>
    <r>
      <rPr>
        <b/>
        <sz val="11"/>
        <color theme="1"/>
        <rFont val="Calibri"/>
        <family val="2"/>
        <scheme val="minor"/>
      </rPr>
      <t xml:space="preserve"> </t>
    </r>
  </si>
  <si>
    <t>Examples may include, “remember, we are only doing question two” or “you have three minutes left to finish up this activity.” This code does not need to be in response to a specific student question or request; teacher may simply observe that there is enough confusion or to merit clarification or repetition.</t>
  </si>
  <si>
    <r>
      <t xml:space="preserve">Do not code for the </t>
    </r>
    <r>
      <rPr>
        <b/>
        <sz val="11"/>
        <color theme="1"/>
        <rFont val="Calibri"/>
        <family val="2"/>
        <scheme val="minor"/>
      </rPr>
      <t>initial</t>
    </r>
    <r>
      <rPr>
        <sz val="11"/>
        <color theme="1"/>
        <rFont val="Calibri"/>
        <family val="2"/>
        <scheme val="minor"/>
      </rPr>
      <t xml:space="preserve"> </t>
    </r>
    <r>
      <rPr>
        <b/>
        <sz val="11"/>
        <color theme="1"/>
        <rFont val="Calibri"/>
        <family val="2"/>
        <scheme val="minor"/>
      </rPr>
      <t>assignment</t>
    </r>
    <r>
      <rPr>
        <sz val="11"/>
        <color theme="1"/>
        <rFont val="Calibri"/>
        <family val="2"/>
        <scheme val="minor"/>
      </rPr>
      <t xml:space="preserve"> of classwork or homework (this would be </t>
    </r>
    <r>
      <rPr>
        <b/>
        <sz val="11"/>
        <color theme="1"/>
        <rFont val="Calibri"/>
        <family val="2"/>
        <scheme val="minor"/>
      </rPr>
      <t>T_PP3</t>
    </r>
    <r>
      <rPr>
        <sz val="11"/>
        <color theme="1"/>
        <rFont val="Calibri"/>
        <family val="2"/>
        <scheme val="minor"/>
      </rPr>
      <t>).</t>
    </r>
  </si>
  <si>
    <t>S_PP8</t>
  </si>
  <si>
    <r>
      <t xml:space="preserve">STUDENT(S) asks the teacher a procedural, </t>
    </r>
    <r>
      <rPr>
        <b/>
        <sz val="11"/>
        <color theme="1"/>
        <rFont val="Calibri"/>
        <family val="2"/>
        <scheme val="minor"/>
      </rPr>
      <t xml:space="preserve">non-math related question to clarify expectations </t>
    </r>
    <r>
      <rPr>
        <sz val="11"/>
        <color theme="1"/>
        <rFont val="Calibri"/>
        <family val="2"/>
        <scheme val="minor"/>
      </rPr>
      <t>for an activity.</t>
    </r>
  </si>
  <si>
    <t>Examples may include, “can we work with a partner?” or “do we need to show our work?”</t>
  </si>
  <si>
    <r>
      <t xml:space="preserve">Do not code for a student requesting assistance with the math content itself (this would be </t>
    </r>
    <r>
      <rPr>
        <b/>
        <sz val="11"/>
        <color theme="1"/>
        <rFont val="Calibri"/>
        <family val="2"/>
        <scheme val="minor"/>
      </rPr>
      <t>S_RI6T</t>
    </r>
    <r>
      <rPr>
        <sz val="11"/>
        <color theme="1"/>
        <rFont val="Calibri"/>
        <family val="2"/>
        <scheme val="minor"/>
      </rPr>
      <t>)</t>
    </r>
  </si>
  <si>
    <r>
      <t>S_PP9</t>
    </r>
    <r>
      <rPr>
        <sz val="8"/>
        <color theme="1"/>
        <rFont val="Calibri"/>
        <family val="2"/>
        <scheme val="minor"/>
      </rPr>
      <t> </t>
    </r>
  </si>
  <si>
    <t>Warm up/close out</t>
  </si>
  <si>
    <t>STUDENT(S) complete a brief and procedurally normed activity at the opening or closing of the class.</t>
  </si>
  <si>
    <t>Include instances where the activity is clearly a regular or named portion of the lesson structure, for which students have clear expectations. These activities are often called do nows, bell work, warm-ups, exit tickets, exit slips, cool-downs, etc. Double code with assessment material if there’s evidence that the teacher is going to collect the student work and use it as formative data.</t>
  </si>
  <si>
    <t>Do not code for instances where students are participating in classwork or the main instructional activity for the lesson.</t>
  </si>
  <si>
    <t>Performance Tasks (PT)</t>
  </si>
  <si>
    <t>S_PT1</t>
  </si>
  <si>
    <t>Memorize or recall</t>
  </si>
  <si>
    <r>
      <t xml:space="preserve">STUDENT(S) </t>
    </r>
    <r>
      <rPr>
        <b/>
        <sz val="11"/>
        <color theme="1"/>
        <rFont val="Calibri"/>
        <family val="2"/>
        <scheme val="minor"/>
      </rPr>
      <t>commit to memory or reproduce previously learned facts</t>
    </r>
    <r>
      <rPr>
        <sz val="11"/>
        <color theme="1"/>
        <rFont val="Calibri"/>
        <family val="2"/>
        <scheme val="minor"/>
      </rPr>
      <t>, rules, formulas, or definitions without connection to the concepts or meaning that underlie.</t>
    </r>
  </si>
  <si>
    <r>
      <t xml:space="preserve">Exclude students </t>
    </r>
    <r>
      <rPr>
        <b/>
        <sz val="11"/>
        <color theme="1"/>
        <rFont val="Calibri"/>
        <family val="2"/>
        <scheme val="minor"/>
      </rPr>
      <t>performing</t>
    </r>
    <r>
      <rPr>
        <sz val="11"/>
        <color theme="1"/>
        <rFont val="Calibri"/>
        <family val="2"/>
        <scheme val="minor"/>
      </rPr>
      <t xml:space="preserve"> tasks that must be completed using a procedure, even if the procedure is memorized (this would be </t>
    </r>
    <r>
      <rPr>
        <b/>
        <sz val="11"/>
        <color theme="1"/>
        <rFont val="Calibri"/>
        <family val="2"/>
        <scheme val="minor"/>
      </rPr>
      <t>S_PT2</t>
    </r>
    <r>
      <rPr>
        <sz val="11"/>
        <color theme="1"/>
        <rFont val="Calibri"/>
        <family val="2"/>
        <scheme val="minor"/>
      </rPr>
      <t xml:space="preserve">).  </t>
    </r>
  </si>
  <si>
    <t>S_PT2</t>
  </si>
  <si>
    <t>Perform procedures</t>
  </si>
  <si>
    <r>
      <t xml:space="preserve">STUDENT(S) use an algorithm or procedure to solve a problem with focus on producing correct answers. </t>
    </r>
    <r>
      <rPr>
        <b/>
        <sz val="11"/>
        <color theme="1"/>
        <rFont val="Calibri"/>
        <family val="2"/>
        <scheme val="minor"/>
      </rPr>
      <t>No explanation is required</t>
    </r>
    <r>
      <rPr>
        <sz val="11"/>
        <color theme="1"/>
        <rFont val="Calibri"/>
        <family val="2"/>
        <scheme val="minor"/>
      </rPr>
      <t xml:space="preserve"> or explanations focus solely on describing the procedure that was used.</t>
    </r>
  </si>
  <si>
    <r>
      <t xml:space="preserve">Exclude instances when students are simply recalling the steps in the procedure verbally, rather than performing the procedure itself (this would be </t>
    </r>
    <r>
      <rPr>
        <b/>
        <sz val="11"/>
        <color theme="1"/>
        <rFont val="Calibri"/>
        <family val="2"/>
        <scheme val="minor"/>
      </rPr>
      <t>S_PT1</t>
    </r>
    <r>
      <rPr>
        <sz val="11"/>
        <color theme="1"/>
        <rFont val="Calibri"/>
        <family val="2"/>
        <scheme val="minor"/>
      </rPr>
      <t xml:space="preserve">). </t>
    </r>
  </si>
  <si>
    <t>S_PT3</t>
  </si>
  <si>
    <t>Demonstrate understanding</t>
  </si>
  <si>
    <r>
      <t xml:space="preserve">STUDENT(S) focus on the use of procedures for the purpose of </t>
    </r>
    <r>
      <rPr>
        <b/>
        <sz val="11"/>
        <color theme="1"/>
        <rFont val="Calibri"/>
        <family val="2"/>
        <scheme val="minor"/>
      </rPr>
      <t>developing understanding</t>
    </r>
    <r>
      <rPr>
        <sz val="11"/>
        <color theme="1"/>
        <rFont val="Calibri"/>
        <family val="2"/>
        <scheme val="minor"/>
      </rPr>
      <t xml:space="preserve"> of mathematical concepts and ideas or </t>
    </r>
    <r>
      <rPr>
        <b/>
        <sz val="11"/>
        <color theme="1"/>
        <rFont val="Calibri"/>
        <family val="2"/>
        <scheme val="minor"/>
      </rPr>
      <t>providing explanations</t>
    </r>
    <r>
      <rPr>
        <sz val="11"/>
        <color theme="1"/>
        <rFont val="Calibri"/>
        <family val="2"/>
        <scheme val="minor"/>
      </rPr>
      <t xml:space="preserve"> for why steps in a procedure make sense.</t>
    </r>
  </si>
  <si>
    <r>
      <t xml:space="preserve">Exclude examples where students are simply performing the “respond” step in IRE (this would be </t>
    </r>
    <r>
      <rPr>
        <b/>
        <sz val="11"/>
        <color theme="1"/>
        <rFont val="Calibri"/>
        <family val="2"/>
        <scheme val="minor"/>
      </rPr>
      <t>T_PP6</t>
    </r>
    <r>
      <rPr>
        <sz val="11"/>
        <color theme="1"/>
        <rFont val="Calibri"/>
        <family val="2"/>
        <scheme val="minor"/>
      </rPr>
      <t>).</t>
    </r>
  </si>
  <si>
    <t>S_PT4</t>
  </si>
  <si>
    <t>Conjecture, generalize, or prove</t>
  </si>
  <si>
    <r>
      <t xml:space="preserve">STUDENT(S) notice patterns or make observations then use these to </t>
    </r>
    <r>
      <rPr>
        <b/>
        <sz val="11"/>
        <color theme="1"/>
        <rFont val="Calibri"/>
        <family val="2"/>
        <scheme val="minor"/>
      </rPr>
      <t>form a conclusion</t>
    </r>
    <r>
      <rPr>
        <sz val="11"/>
        <color theme="1"/>
        <rFont val="Calibri"/>
        <family val="2"/>
        <scheme val="minor"/>
      </rPr>
      <t xml:space="preserve">; engage in </t>
    </r>
    <r>
      <rPr>
        <b/>
        <sz val="11"/>
        <color theme="1"/>
        <rFont val="Calibri"/>
        <family val="2"/>
        <scheme val="minor"/>
      </rPr>
      <t>complex, non-algorithmic thinking</t>
    </r>
    <r>
      <rPr>
        <sz val="11"/>
        <color theme="1"/>
        <rFont val="Calibri"/>
        <family val="2"/>
        <scheme val="minor"/>
      </rPr>
      <t xml:space="preserve"> to explore and understand the nature of mathematical concepts, processes, or relationships.</t>
    </r>
  </si>
  <si>
    <t>S_PT5</t>
  </si>
  <si>
    <t>Solve non-routine problems or making connections</t>
  </si>
  <si>
    <t>STUDENT(S) use relevant knowledge and experiences to work through a novel task or a task than could be represented or solved in multiple ways; student makes connections among various representations or strategies.</t>
  </si>
  <si>
    <t>Grouping (G)</t>
  </si>
  <si>
    <t>G1</t>
  </si>
  <si>
    <t>Whole class</t>
  </si>
  <si>
    <t>TEACHER facilitates an instructional task, discussion, or presentation to the entire class.</t>
  </si>
  <si>
    <t>Examples may include the teacher introducing new content, demonstrating strategies, reviewing completed problems, or assigning work.</t>
  </si>
  <si>
    <t>G2</t>
  </si>
  <si>
    <t>Small group</t>
  </si>
  <si>
    <r>
      <t xml:space="preserve">TEACHER assigns an instructional task to one or more students to be completed in </t>
    </r>
    <r>
      <rPr>
        <b/>
        <sz val="11"/>
        <color theme="1"/>
        <rFont val="Calibri"/>
        <family val="2"/>
        <scheme val="minor"/>
      </rPr>
      <t>small groups</t>
    </r>
    <r>
      <rPr>
        <sz val="11"/>
        <color theme="1"/>
        <rFont val="Calibri"/>
        <family val="2"/>
        <scheme val="minor"/>
      </rPr>
      <t xml:space="preserve"> (groups of 3-8 students) based on proximity, classroom norms, or student choice.</t>
    </r>
  </si>
  <si>
    <t>Examples may include, “move into your table groups” or “get in groups of 4-5.” Include instances where the teacher forms groups based on behavior, such as preemptively separating students who tend to be off task in order to create a generally more focused classroom environment.</t>
  </si>
  <si>
    <r>
      <t>Do not use if there is evidence of grouping based on student’s learning level or ability (this would be</t>
    </r>
    <r>
      <rPr>
        <b/>
        <sz val="11"/>
        <color theme="1"/>
        <rFont val="Calibri"/>
        <family val="2"/>
        <scheme val="minor"/>
      </rPr>
      <t xml:space="preserve"> G5</t>
    </r>
    <r>
      <rPr>
        <sz val="11"/>
        <color theme="1"/>
        <rFont val="Calibri"/>
        <family val="2"/>
        <scheme val="minor"/>
      </rPr>
      <t>).</t>
    </r>
  </si>
  <si>
    <t>G3</t>
  </si>
  <si>
    <t>Pair</t>
  </si>
  <si>
    <r>
      <t xml:space="preserve">TEACHER assigns an instructional task to one or more students to be completed in </t>
    </r>
    <r>
      <rPr>
        <b/>
        <sz val="11"/>
        <color theme="1"/>
        <rFont val="Calibri"/>
        <family val="2"/>
        <scheme val="minor"/>
      </rPr>
      <t>pairs</t>
    </r>
    <r>
      <rPr>
        <sz val="11"/>
        <color theme="1"/>
        <rFont val="Calibri"/>
        <family val="2"/>
        <scheme val="minor"/>
      </rPr>
      <t xml:space="preserve"> (groups of 2 students).</t>
    </r>
  </si>
  <si>
    <t>Examples may include, “work with your buddy” or “turn and talk to the person next to you.”</t>
  </si>
  <si>
    <t>G4</t>
  </si>
  <si>
    <t>Individual</t>
  </si>
  <si>
    <r>
      <t>TEACHER assigns an instructional task to one or more students to be</t>
    </r>
    <r>
      <rPr>
        <b/>
        <sz val="11"/>
        <color theme="1"/>
        <rFont val="Calibri"/>
        <family val="2"/>
        <scheme val="minor"/>
      </rPr>
      <t xml:space="preserve"> completed independently </t>
    </r>
    <r>
      <rPr>
        <sz val="11"/>
        <color theme="1"/>
        <rFont val="Calibri"/>
        <family val="2"/>
        <scheme val="minor"/>
      </rPr>
      <t>(in isolation from or without support or collaborating with other students).</t>
    </r>
    <r>
      <rPr>
        <b/>
        <sz val="11"/>
        <color theme="1"/>
        <rFont val="Calibri"/>
        <family val="2"/>
        <scheme val="minor"/>
      </rPr>
      <t xml:space="preserve"> </t>
    </r>
  </si>
  <si>
    <t>Examples may include, “work on your own” or “take some independent think time.”</t>
  </si>
  <si>
    <r>
      <t>Do not code for instances of a whole group activity for which one or more students performs a component task, such as demonstrating how to use a manipulative</t>
    </r>
    <r>
      <rPr>
        <b/>
        <sz val="11"/>
        <color theme="1"/>
        <rFont val="Calibri"/>
        <family val="2"/>
        <scheme val="minor"/>
      </rPr>
      <t>.</t>
    </r>
  </si>
  <si>
    <t>G5</t>
  </si>
  <si>
    <t>Ability or strategic grouping</t>
  </si>
  <si>
    <r>
      <t xml:space="preserve">TEACHER assigns students to groups to </t>
    </r>
    <r>
      <rPr>
        <b/>
        <sz val="11"/>
        <color theme="1"/>
        <rFont val="Calibri"/>
        <family val="2"/>
        <scheme val="minor"/>
      </rPr>
      <t>personalize or differentiate</t>
    </r>
    <r>
      <rPr>
        <sz val="11"/>
        <color theme="1"/>
        <rFont val="Calibri"/>
        <family val="2"/>
        <scheme val="minor"/>
      </rPr>
      <t xml:space="preserve"> the math learning environment such as by learning </t>
    </r>
    <r>
      <rPr>
        <b/>
        <sz val="11"/>
        <color theme="1"/>
        <rFont val="Calibri"/>
        <family val="2"/>
        <scheme val="minor"/>
      </rPr>
      <t>need</t>
    </r>
    <r>
      <rPr>
        <sz val="11"/>
        <color theme="1"/>
        <rFont val="Calibri"/>
        <family val="2"/>
        <scheme val="minor"/>
      </rPr>
      <t xml:space="preserve">, learning </t>
    </r>
    <r>
      <rPr>
        <b/>
        <sz val="11"/>
        <color theme="1"/>
        <rFont val="Calibri"/>
        <family val="2"/>
        <scheme val="minor"/>
      </rPr>
      <t>preference</t>
    </r>
    <r>
      <rPr>
        <sz val="11"/>
        <color theme="1"/>
        <rFont val="Calibri"/>
        <family val="2"/>
        <scheme val="minor"/>
      </rPr>
      <t xml:space="preserve">, or </t>
    </r>
    <r>
      <rPr>
        <b/>
        <sz val="11"/>
        <color theme="1"/>
        <rFont val="Calibri"/>
        <family val="2"/>
        <scheme val="minor"/>
      </rPr>
      <t>ability</t>
    </r>
    <r>
      <rPr>
        <sz val="11"/>
        <color theme="1"/>
        <rFont val="Calibri"/>
        <family val="2"/>
        <scheme val="minor"/>
      </rPr>
      <t>.</t>
    </r>
  </si>
  <si>
    <t>G6</t>
  </si>
  <si>
    <t>Stations</t>
  </si>
  <si>
    <t>TEACHER assigns students to different learning stations, typically distinguishable by different learning activities and locations within the classroom.</t>
  </si>
  <si>
    <t>Stations are often time-delimited or require students to physically move between locations in the classroom, once a task is completed.</t>
  </si>
  <si>
    <t>Instructional materials (IM)</t>
  </si>
  <si>
    <t>IM1</t>
  </si>
  <si>
    <t>Textbook/Workbook</t>
  </si>
  <si>
    <r>
      <t xml:space="preserve">TEACHER or STUDENTS interact with a </t>
    </r>
    <r>
      <rPr>
        <b/>
        <sz val="11"/>
        <color theme="1"/>
        <rFont val="Calibri"/>
        <family val="2"/>
        <scheme val="minor"/>
      </rPr>
      <t>textbook</t>
    </r>
    <r>
      <rPr>
        <sz val="11"/>
        <color theme="1"/>
        <rFont val="Calibri"/>
        <family val="2"/>
        <scheme val="minor"/>
      </rPr>
      <t xml:space="preserve"> or associated </t>
    </r>
    <r>
      <rPr>
        <b/>
        <sz val="11"/>
        <color theme="1"/>
        <rFont val="Calibri"/>
        <family val="2"/>
        <scheme val="minor"/>
      </rPr>
      <t>workbook</t>
    </r>
    <r>
      <rPr>
        <sz val="11"/>
        <color theme="1"/>
        <rFont val="Calibri"/>
        <family val="2"/>
        <scheme val="minor"/>
      </rPr>
      <t xml:space="preserve"> manufactured by a curriculum company.</t>
    </r>
  </si>
  <si>
    <t>IM2P</t>
  </si>
  <si>
    <t xml:space="preserve">Worksheet/handout: Paper-based </t>
  </si>
  <si>
    <r>
      <t xml:space="preserve">STUDENTs interact with a </t>
    </r>
    <r>
      <rPr>
        <b/>
        <sz val="11"/>
        <color theme="1"/>
        <rFont val="Calibri"/>
        <family val="2"/>
        <scheme val="minor"/>
      </rPr>
      <t>structured paper-based document</t>
    </r>
    <r>
      <rPr>
        <sz val="11"/>
        <color theme="1"/>
        <rFont val="Calibri"/>
        <family val="2"/>
        <scheme val="minor"/>
      </rPr>
      <t xml:space="preserve"> with instructions, tasks, and space for students to complete work.</t>
    </r>
  </si>
  <si>
    <t>IM2E</t>
  </si>
  <si>
    <t xml:space="preserve">Worksheet/handout: Electronic </t>
  </si>
  <si>
    <r>
      <t xml:space="preserve">STUDENTS interact with a </t>
    </r>
    <r>
      <rPr>
        <b/>
        <sz val="11"/>
        <color theme="1"/>
        <rFont val="Calibri"/>
        <family val="2"/>
        <scheme val="minor"/>
      </rPr>
      <t>structured electronic document</t>
    </r>
    <r>
      <rPr>
        <sz val="11"/>
        <color theme="1"/>
        <rFont val="Calibri"/>
        <family val="2"/>
        <scheme val="minor"/>
      </rPr>
      <t xml:space="preserve"> with instructions, tasks, and space for students to complete work.</t>
    </r>
  </si>
  <si>
    <t>IM3</t>
  </si>
  <si>
    <t>Blackboard/whiteboard/smartboard/overhead</t>
  </si>
  <si>
    <r>
      <t xml:space="preserve">TEACHER or STUDENTS interact with a </t>
    </r>
    <r>
      <rPr>
        <b/>
        <sz val="11"/>
        <color theme="1"/>
        <rFont val="Calibri"/>
        <family val="2"/>
        <scheme val="minor"/>
      </rPr>
      <t>large board or screen, visible to all students in the room</t>
    </r>
    <r>
      <rPr>
        <sz val="11"/>
        <color theme="1"/>
        <rFont val="Calibri"/>
        <family val="2"/>
        <scheme val="minor"/>
      </rPr>
      <t>, to facilitate whole-class learning. This may include a document camera or transparency machine.</t>
    </r>
  </si>
  <si>
    <r>
      <t xml:space="preserve">Do not double code with </t>
    </r>
    <r>
      <rPr>
        <b/>
        <sz val="11"/>
        <color theme="1"/>
        <rFont val="Calibri"/>
        <family val="2"/>
        <scheme val="minor"/>
      </rPr>
      <t>IM5W</t>
    </r>
    <r>
      <rPr>
        <sz val="11"/>
        <color theme="1"/>
        <rFont val="Calibri"/>
        <family val="2"/>
        <scheme val="minor"/>
      </rPr>
      <t>.</t>
    </r>
  </si>
  <si>
    <t>IM4</t>
  </si>
  <si>
    <t>Audio-visual recording</t>
  </si>
  <si>
    <r>
      <t xml:space="preserve">TEACHER or STUDENTS interact with a </t>
    </r>
    <r>
      <rPr>
        <b/>
        <sz val="11"/>
        <color theme="1"/>
        <rFont val="Calibri"/>
        <family val="2"/>
        <scheme val="minor"/>
      </rPr>
      <t>video clip, audio clip, or digital timer</t>
    </r>
    <r>
      <rPr>
        <sz val="11"/>
        <color theme="1"/>
        <rFont val="Calibri"/>
        <family val="2"/>
        <scheme val="minor"/>
      </rPr>
      <t>.</t>
    </r>
  </si>
  <si>
    <t>IM5I</t>
  </si>
  <si>
    <t>Computer/Tablet: Individual</t>
  </si>
  <si>
    <r>
      <t xml:space="preserve">STUDENTS interact with </t>
    </r>
    <r>
      <rPr>
        <b/>
        <sz val="11"/>
        <color theme="1"/>
        <rFont val="Calibri"/>
        <family val="2"/>
        <scheme val="minor"/>
      </rPr>
      <t>individual or personal devices</t>
    </r>
    <r>
      <rPr>
        <sz val="11"/>
        <color theme="1"/>
        <rFont val="Calibri"/>
        <family val="2"/>
        <scheme val="minor"/>
      </rPr>
      <t xml:space="preserve"> to access curriculum content, complete activities, or submit work.</t>
    </r>
  </si>
  <si>
    <t>IM6P</t>
  </si>
  <si>
    <t>Assessment: Paper-based</t>
  </si>
  <si>
    <r>
      <t xml:space="preserve">STUDENTS interact with </t>
    </r>
    <r>
      <rPr>
        <b/>
        <sz val="11"/>
        <color theme="1"/>
        <rFont val="Calibri"/>
        <family val="2"/>
        <scheme val="minor"/>
      </rPr>
      <t>paper-based assessments</t>
    </r>
    <r>
      <rPr>
        <sz val="11"/>
        <color theme="1"/>
        <rFont val="Calibri"/>
        <family val="2"/>
        <scheme val="minor"/>
      </rPr>
      <t xml:space="preserve"> or tools for teachers to gauge student learning.</t>
    </r>
  </si>
  <si>
    <t>Assessments can include tests, quizzes, exit tickets, or bell work.</t>
  </si>
  <si>
    <t>IM6C</t>
  </si>
  <si>
    <t xml:space="preserve">Assessment: Electronic </t>
  </si>
  <si>
    <r>
      <t xml:space="preserve">STUDENTS interact with </t>
    </r>
    <r>
      <rPr>
        <b/>
        <sz val="11"/>
        <color theme="1"/>
        <rFont val="Calibri"/>
        <family val="2"/>
        <scheme val="minor"/>
      </rPr>
      <t>electronic assessments</t>
    </r>
    <r>
      <rPr>
        <sz val="11"/>
        <color theme="1"/>
        <rFont val="Calibri"/>
        <family val="2"/>
        <scheme val="minor"/>
      </rPr>
      <t xml:space="preserve"> or tools for teachers to gauge student learning.</t>
    </r>
  </si>
  <si>
    <t>IM7</t>
  </si>
  <si>
    <t>Learning management system or other educational technology</t>
  </si>
  <si>
    <r>
      <t xml:space="preserve">TEACHER or STUDENTS interact with </t>
    </r>
    <r>
      <rPr>
        <i/>
        <sz val="11"/>
        <color theme="1"/>
        <rFont val="Calibri"/>
        <family val="2"/>
        <scheme val="minor"/>
      </rPr>
      <t>or reference</t>
    </r>
    <r>
      <rPr>
        <sz val="11"/>
        <color theme="1"/>
        <rFont val="Calibri"/>
        <family val="2"/>
        <scheme val="minor"/>
      </rPr>
      <t xml:space="preserve"> a </t>
    </r>
    <r>
      <rPr>
        <b/>
        <sz val="11"/>
        <color theme="1"/>
        <rFont val="Calibri"/>
        <family val="2"/>
        <scheme val="minor"/>
      </rPr>
      <t>digital learning management system</t>
    </r>
    <r>
      <rPr>
        <sz val="11"/>
        <color theme="1"/>
        <rFont val="Calibri"/>
        <family val="2"/>
        <scheme val="minor"/>
      </rPr>
      <t xml:space="preserve"> or another </t>
    </r>
    <r>
      <rPr>
        <b/>
        <sz val="11"/>
        <color theme="1"/>
        <rFont val="Calibri"/>
        <family val="2"/>
        <scheme val="minor"/>
      </rPr>
      <t>educational technology</t>
    </r>
    <r>
      <rPr>
        <sz val="11"/>
        <color theme="1"/>
        <rFont val="Calibri"/>
        <family val="2"/>
        <scheme val="minor"/>
      </rPr>
      <t xml:space="preserve"> </t>
    </r>
    <r>
      <rPr>
        <b/>
        <sz val="11"/>
        <color theme="1"/>
        <rFont val="Calibri"/>
        <family val="2"/>
        <scheme val="minor"/>
      </rPr>
      <t>tool</t>
    </r>
    <r>
      <rPr>
        <sz val="11"/>
        <color theme="1"/>
        <rFont val="Calibri"/>
        <family val="2"/>
        <scheme val="minor"/>
      </rPr>
      <t>.</t>
    </r>
  </si>
  <si>
    <t>Examples of learning management systems may include Google Classroom or Blackboard. Examples of educational technology may include Jamboard or Desmos.</t>
  </si>
  <si>
    <t>IM8A</t>
  </si>
  <si>
    <t>Manipulative: Analog</t>
  </si>
  <si>
    <r>
      <t xml:space="preserve">STUDENTS interact with </t>
    </r>
    <r>
      <rPr>
        <b/>
        <sz val="11"/>
        <color theme="1"/>
        <rFont val="Calibri"/>
        <family val="2"/>
        <scheme val="minor"/>
      </rPr>
      <t>physical objects</t>
    </r>
    <r>
      <rPr>
        <sz val="11"/>
        <color theme="1"/>
        <rFont val="Calibri"/>
        <family val="2"/>
        <scheme val="minor"/>
      </rPr>
      <t xml:space="preserve"> </t>
    </r>
    <r>
      <rPr>
        <b/>
        <sz val="11"/>
        <color theme="1"/>
        <rFont val="Calibri"/>
        <family val="2"/>
        <scheme val="minor"/>
      </rPr>
      <t>which</t>
    </r>
    <r>
      <rPr>
        <sz val="11"/>
        <color theme="1"/>
        <rFont val="Calibri"/>
        <family val="2"/>
        <scheme val="minor"/>
      </rPr>
      <t xml:space="preserve"> </t>
    </r>
    <r>
      <rPr>
        <b/>
        <sz val="11"/>
        <color theme="1"/>
        <rFont val="Calibri"/>
        <family val="2"/>
        <scheme val="minor"/>
      </rPr>
      <t>support learning</t>
    </r>
    <r>
      <rPr>
        <sz val="11"/>
        <color theme="1"/>
        <rFont val="Calibri"/>
        <family val="2"/>
        <scheme val="minor"/>
      </rPr>
      <t xml:space="preserve"> or engagement with a specific math concept.</t>
    </r>
  </si>
  <si>
    <t>Analog manipulatives may include dice, cards, counting cubes, fraction tiles, rulers, or number lines.</t>
  </si>
  <si>
    <t>IM8D</t>
  </si>
  <si>
    <t>Manipulative: Digital</t>
  </si>
  <si>
    <r>
      <t xml:space="preserve">STUDENTS interact with </t>
    </r>
    <r>
      <rPr>
        <b/>
        <sz val="11"/>
        <color theme="1"/>
        <rFont val="Calibri"/>
        <family val="2"/>
        <scheme val="minor"/>
      </rPr>
      <t>digital tools</t>
    </r>
    <r>
      <rPr>
        <sz val="11"/>
        <color theme="1"/>
        <rFont val="Calibri"/>
        <family val="2"/>
        <scheme val="minor"/>
      </rPr>
      <t xml:space="preserve"> </t>
    </r>
    <r>
      <rPr>
        <b/>
        <sz val="11"/>
        <color theme="1"/>
        <rFont val="Calibri"/>
        <family val="2"/>
        <scheme val="minor"/>
      </rPr>
      <t>which</t>
    </r>
    <r>
      <rPr>
        <sz val="11"/>
        <color theme="1"/>
        <rFont val="Calibri"/>
        <family val="2"/>
        <scheme val="minor"/>
      </rPr>
      <t xml:space="preserve"> </t>
    </r>
    <r>
      <rPr>
        <b/>
        <sz val="11"/>
        <color theme="1"/>
        <rFont val="Calibri"/>
        <family val="2"/>
        <scheme val="minor"/>
      </rPr>
      <t>support learning</t>
    </r>
    <r>
      <rPr>
        <sz val="11"/>
        <color theme="1"/>
        <rFont val="Calibri"/>
        <family val="2"/>
        <scheme val="minor"/>
      </rPr>
      <t xml:space="preserve"> or engagement with a specific math concept.</t>
    </r>
  </si>
  <si>
    <t>Digital manipulatives may include digital fraction tools, graphing tools, or calculators.</t>
  </si>
  <si>
    <t>IM9</t>
  </si>
  <si>
    <t>Unstructured materials</t>
  </si>
  <si>
    <r>
      <t xml:space="preserve">STUDENTS interact with </t>
    </r>
    <r>
      <rPr>
        <b/>
        <sz val="11"/>
        <color theme="1"/>
        <rFont val="Calibri"/>
        <family val="2"/>
        <scheme val="minor"/>
      </rPr>
      <t xml:space="preserve">blank or unstructured materials </t>
    </r>
    <r>
      <rPr>
        <sz val="11"/>
        <color theme="1"/>
        <rFont val="Calibri"/>
        <family val="2"/>
        <scheme val="minor"/>
      </rPr>
      <t>with no scaffolding or written structure.</t>
    </r>
  </si>
  <si>
    <t>Unstructured materials may be both analog and digital. Examples may include notebooks, binder pages, or blank google documents.</t>
  </si>
  <si>
    <t>IM10</t>
  </si>
  <si>
    <t xml:space="preserve"> Other</t>
  </si>
  <si>
    <r>
      <t xml:space="preserve">TEACHER or STUDENTS interact with or reference </t>
    </r>
    <r>
      <rPr>
        <b/>
        <sz val="11"/>
        <color theme="1"/>
        <rFont val="Calibri"/>
        <family val="2"/>
        <scheme val="minor"/>
      </rPr>
      <t>any other instructional material.</t>
    </r>
    <r>
      <rPr>
        <sz val="11"/>
        <color theme="1"/>
        <rFont val="Calibri"/>
        <family val="2"/>
        <scheme val="minor"/>
      </rPr>
      <t xml:space="preserve"> Note what it is in the running records. </t>
    </r>
  </si>
  <si>
    <t>Instructional material type (IMT)</t>
  </si>
  <si>
    <t>IMT1</t>
  </si>
  <si>
    <t>Core curriculum</t>
  </si>
  <si>
    <t>The primary textbook the teacher is instructed to use by the school or district. The core curriculum should be one of the 6 study curriculums.</t>
  </si>
  <si>
    <t>IMT2SD</t>
  </si>
  <si>
    <t>Supplemental: Curriculum/learning platform developer</t>
  </si>
  <si>
    <t>Content or materials developed by a curriculum or learning platform developer that is not part of the core curriculum. This may include purchased or free materials.</t>
  </si>
  <si>
    <t>IMT2SS</t>
  </si>
  <si>
    <t>Supplemental: State or district developed</t>
  </si>
  <si>
    <t>Content or materials developed by the teacher’s state or district that is not part of the core curriculum. This may include pacing charts or guidance about standards to prioritize.</t>
  </si>
  <si>
    <t>IMT2ST</t>
  </si>
  <si>
    <t>Supplemental: Teacher developed</t>
  </si>
  <si>
    <t>Content or materials developed by the teacher observed or by another teacher.</t>
  </si>
  <si>
    <t>“Other teachers” may be peers in the school or district or strangers (such as via teachers pay teachers or other online teacher-developed resources).</t>
  </si>
  <si>
    <t>IMT2SO</t>
  </si>
  <si>
    <t>Supplemental: Other</t>
  </si>
  <si>
    <t>Any other content or materials developed by a source not captured in an above code.</t>
  </si>
  <si>
    <t>IMT3C</t>
  </si>
  <si>
    <t>Culturally Responsive</t>
  </si>
  <si>
    <t>Content or material that incorporates culturally responsive content or is a culturally responsive artifact—whether or not it furthers math learning.</t>
  </si>
  <si>
    <t xml:space="preserve">Material must reflect or incorporate data, facts, people, entities, or other information that is related to students' lived experience, local context, or other cultural perspectives (e.g., a word problem that uses historical home prices in the school’s immediate neighborhood) OR be a resource or tool developed for or by a specific cultural community (e.g., an abacus).  </t>
  </si>
  <si>
    <t>IMT3L</t>
  </si>
  <si>
    <t>Language aid for multilingual learner</t>
  </si>
  <si>
    <t>Content or material that has been adapted to support multilingual learners.</t>
  </si>
  <si>
    <t>Examples may include translated materials or tools that bridge first and second languages.</t>
  </si>
  <si>
    <r>
      <t xml:space="preserve">Item Name </t>
    </r>
    <r>
      <rPr>
        <b/>
        <sz val="10"/>
        <rFont val="Symbol"/>
        <family val="1"/>
        <charset val="2"/>
      </rPr>
      <t>¯</t>
    </r>
  </si>
  <si>
    <r>
      <t xml:space="preserve">Typically involves teacher speaking from an “I” perspective. Examples may include, "Hmm, what should I do with this x? I want to get it by itself so I think I should divide both sides by 2..." Only include examples where the teacher is explicitly discussing or comparing </t>
    </r>
    <r>
      <rPr>
        <b/>
        <sz val="11"/>
        <color theme="1"/>
        <rFont val="Calibri"/>
        <family val="2"/>
        <scheme val="minor"/>
      </rPr>
      <t xml:space="preserve">more than one </t>
    </r>
    <r>
      <rPr>
        <sz val="11"/>
        <color theme="1"/>
        <rFont val="Calibri"/>
        <family val="2"/>
        <scheme val="minor"/>
      </rPr>
      <t>mathematical representation or solution path. This can include the teacher saying, “there are other ways to solve this problem” but not demonstrating them all.</t>
    </r>
  </si>
  <si>
    <r>
      <t xml:space="preserve">TEACHER </t>
    </r>
    <r>
      <rPr>
        <b/>
        <sz val="11"/>
        <color theme="1"/>
        <rFont val="Calibri"/>
        <family val="2"/>
        <scheme val="minor"/>
      </rPr>
      <t>models, reviews  or prompts students to use math terminology</t>
    </r>
    <r>
      <rPr>
        <sz val="11"/>
        <color theme="1"/>
        <rFont val="Calibri"/>
        <family val="2"/>
        <scheme val="minor"/>
      </rPr>
      <t>, typically terms that are specific to the observed lesson or instructional unit.</t>
    </r>
  </si>
  <si>
    <r>
      <t xml:space="preserve">Math terminology is specific to math as a discipline. Examples may include a teacher introducing or defining a new term (“today we’re going to talk about </t>
    </r>
    <r>
      <rPr>
        <i/>
        <sz val="11"/>
        <color theme="1"/>
        <rFont val="Calibri"/>
        <family val="2"/>
        <scheme val="minor"/>
      </rPr>
      <t>inverse operations</t>
    </r>
    <r>
      <rPr>
        <sz val="11"/>
        <color theme="1"/>
        <rFont val="Calibri"/>
        <family val="2"/>
        <scheme val="minor"/>
      </rPr>
      <t>, which means…”), prompting students to recall a term (“we call this a…?”), or using a term accurately throughout the course of a lesson (“I’m going to use my cartesian plane to graph this equation…”).</t>
    </r>
  </si>
  <si>
    <t>Exclude teacher using a domain-general term that is used across multiple disciplines or instructional content areas. Examples of domain-general terms include, “turn and talk, annotate, describe your process...”</t>
  </si>
  <si>
    <t>Math terminology is specific to math as a discipline. Examples may include, “I’m using inverse operations… a graph of a quadratic equation has a parabola…”</t>
  </si>
  <si>
    <t>Typically involves teacher speaking from a “we” perspective. Teacher is facilitating discussion in order to draw students to a shared or common understanding. Examples may include the teacher asking, “How could we...?”</t>
  </si>
  <si>
    <r>
      <t>TEACHER uses an English language scaffolding strategy or provides translation support to</t>
    </r>
    <r>
      <rPr>
        <b/>
        <sz val="11"/>
        <color theme="1"/>
        <rFont val="Calibri"/>
        <family val="2"/>
        <scheme val="minor"/>
      </rPr>
      <t xml:space="preserve"> make a math-related conversation or task more accessible</t>
    </r>
    <r>
      <rPr>
        <sz val="11"/>
        <color theme="1"/>
        <rFont val="Calibri"/>
        <family val="2"/>
        <scheme val="minor"/>
      </rPr>
      <t>. This code does not presume English as the predominate language; it refers to supporting students linguistic understanding and fluency regardless of language.</t>
    </r>
  </si>
  <si>
    <r>
      <t xml:space="preserve">English language scaffolding strategies may include revoicing, using of cognates, translating text, using of graphic organizers, strategically grouping multilingual students, gesturing, reading word problems out loud, using visuals or manipulatives, etc. Supports should be designed to facilitate student’s </t>
    </r>
    <r>
      <rPr>
        <b/>
        <sz val="11"/>
        <color theme="1"/>
        <rFont val="Calibri"/>
        <family val="2"/>
        <scheme val="minor"/>
      </rPr>
      <t>math</t>
    </r>
    <r>
      <rPr>
        <sz val="11"/>
        <color theme="1"/>
        <rFont val="Calibri"/>
        <family val="2"/>
        <scheme val="minor"/>
      </rPr>
      <t xml:space="preserve"> learning.</t>
    </r>
  </si>
  <si>
    <r>
      <t>MULTILINGUAL STUDENT asks a TEACHER for</t>
    </r>
    <r>
      <rPr>
        <b/>
        <sz val="11"/>
        <color theme="1"/>
        <rFont val="Calibri"/>
        <family val="2"/>
        <scheme val="minor"/>
      </rPr>
      <t xml:space="preserve"> language support</t>
    </r>
    <r>
      <rPr>
        <sz val="11"/>
        <color theme="1"/>
        <rFont val="Calibri"/>
        <family val="2"/>
        <scheme val="minor"/>
      </rPr>
      <t xml:space="preserve"> such as what an English word or math term means or how to say something in English.</t>
    </r>
  </si>
  <si>
    <t>Student may ask for direct translation support from a teacher or peer or use a translation tool, such as a dictionary or an app.</t>
  </si>
  <si>
    <t>Offers translation support</t>
  </si>
  <si>
    <r>
      <t xml:space="preserve">STUDENT(S) offers </t>
    </r>
    <r>
      <rPr>
        <b/>
        <sz val="11"/>
        <color theme="1"/>
        <rFont val="Calibri"/>
        <family val="2"/>
        <scheme val="minor"/>
      </rPr>
      <t xml:space="preserve">language support to another student </t>
    </r>
    <r>
      <rPr>
        <sz val="11"/>
        <color theme="1"/>
        <rFont val="Calibri"/>
        <family val="2"/>
        <scheme val="minor"/>
      </rPr>
      <t>such as what an English word or math term means or how to say something in English.</t>
    </r>
  </si>
  <si>
    <t>Student provides translation support to a peer, either because they asked for translation or unsolicited. Often seen when a teacher groups students with intent to support MLLs.</t>
  </si>
  <si>
    <t>Exclude examples when students speak to each other in their home language but do not offer translation support.</t>
  </si>
  <si>
    <t>Examples may include, “Can you tell me in your own words what is happening in this problem? What do we know? What do we want to know? What's the first step you could try? Could you model this with manipulatives or a drawing? Let's look back at the example we did earlier. What strategies could you try?”</t>
  </si>
  <si>
    <t>Examples may include teachers asking a hypothetical or intentionally rhetorical question or saying “I don’t need an answer, I just want you to think about…”</t>
  </si>
  <si>
    <t>TEACHER forges or reinforces a personal or relational connection with one or more students via a shared interest or via expressing curiosity or appreciation for a student’s interest.</t>
  </si>
  <si>
    <t xml:space="preserve">Examples may include, “I love that t-shirt” or “did anyone watch the World Cup this weekend?”  A teacher may also incorporate references to student interests into math content (such as writing word problems using Marvel characters) if there is an indication that the inclusion successfully connects with students (such as students smiling, laughing, or asking for more examples). References are used in a manner that enhances student engagement or enjoyment but does not necessarily advance their understanding of the math content.  </t>
  </si>
  <si>
    <r>
      <t xml:space="preserve">Exclude instances where the teacher provides a clarification of the assignment or repeats the instruction (this would be </t>
    </r>
    <r>
      <rPr>
        <b/>
        <sz val="11"/>
        <color theme="1"/>
        <rFont val="Calibri"/>
        <family val="2"/>
        <scheme val="minor"/>
      </rPr>
      <t>T_PP3</t>
    </r>
    <r>
      <rPr>
        <sz val="11"/>
        <color theme="1"/>
        <rFont val="Calibri"/>
        <family val="2"/>
        <scheme val="minor"/>
      </rPr>
      <t>).</t>
    </r>
  </si>
  <si>
    <t>Establishing classroom norms</t>
  </si>
  <si>
    <r>
      <t>TEACHER</t>
    </r>
    <r>
      <rPr>
        <b/>
        <sz val="11"/>
        <color theme="1"/>
        <rFont val="Calibri"/>
        <family val="2"/>
        <scheme val="minor"/>
      </rPr>
      <t xml:space="preserve"> </t>
    </r>
    <r>
      <rPr>
        <sz val="11"/>
        <color theme="1"/>
        <rFont val="Calibri"/>
        <family val="2"/>
        <scheme val="minor"/>
      </rPr>
      <t>explains or discusses classroom procedures, rules, or code of conduct</t>
    </r>
    <r>
      <rPr>
        <b/>
        <sz val="11"/>
        <color theme="1"/>
        <rFont val="Calibri"/>
        <family val="2"/>
        <scheme val="minor"/>
      </rPr>
      <t xml:space="preserve"> that is not specific to the math lesson. </t>
    </r>
  </si>
  <si>
    <t>Examples of classroom norms may include, “raise your hand to speak” or “there’s already someone out of the classroom, you need to wait for the pass.” Can include instances when the teacher allows students to co-create class norms.</t>
  </si>
  <si>
    <r>
      <t xml:space="preserve">Do not code if the classroom norm is related to the math lesson, such as “when you’re discussing your practice problem, every member of the group should contribute” (this would be </t>
    </r>
    <r>
      <rPr>
        <b/>
        <sz val="11"/>
        <color theme="1"/>
        <rFont val="Calibri"/>
        <family val="2"/>
        <scheme val="minor"/>
      </rPr>
      <t>T_PP8</t>
    </r>
    <r>
      <rPr>
        <sz val="11"/>
        <color theme="1"/>
        <rFont val="Calibri"/>
        <family val="2"/>
        <scheme val="minor"/>
      </rPr>
      <t>).</t>
    </r>
  </si>
  <si>
    <t>Tasks involve exact reproduction of previously seen material, and what is to be reproduced is clearly and directly stated. Examples may include students reciting the formula for slope, recalling the definition of a term, or practice memorizing multiplication tables.</t>
  </si>
  <si>
    <t xml:space="preserve">Procedures are either specifically called for or are evident from prior instruction and/or experience. Little ambiguity exists about what needs to be done and how to do it; solving requires limited cognitive demand. Examples may include students practicing solving equations using standard algorithms or students presenting their work verbally without describing their thinking (“first I did this, then I did this, this is my answer…”).  </t>
  </si>
  <si>
    <t>Students may follow procedures, but they engage in conceptual ideas that underlie the procedure. Examples may include using visuals or manipulatives to model procedures, relating math concepts to one another, explaining their thinking, or describing why they used a particular strategy.</t>
  </si>
  <si>
    <t>Students use what they know to provide a solid rationale for what they have done to solve a problem or answer a question. Examples may include making connections between related topics (i.e. fractions and decimals), using models to derive new procedures, or discussing if something is “always true” or if a process “always works.”</t>
  </si>
  <si>
    <t>Non-routine problems are often observed as a summative activity or challenge problem at the end of a unit or lesson. Strategies or solutions for non-routine problems can usually be represented in multiple ways, including the use of manipulative materials, diagrams, and symbols. Examples may include real-world problem applications or problems where students compare or choose between multiple solution strategies.</t>
  </si>
  <si>
    <t>Examples of grouping by learning needs or preferences may include reteaching or reviewing content missed during an absence, working with dedicated support from a teacher, co-teacher, student teacher, or paraprofessional, or instructing groups of students to work on different questions. Grouping based on ability may include an instructional accommodation outlined in a student's IEP or additional support from a specialist teacher.</t>
  </si>
  <si>
    <t>IM5W</t>
  </si>
  <si>
    <t>Computer/Tablet: Whole class</t>
  </si>
  <si>
    <r>
      <t xml:space="preserve">TEACHER uses a </t>
    </r>
    <r>
      <rPr>
        <b/>
        <sz val="11"/>
        <color theme="1"/>
        <rFont val="Calibri"/>
        <family val="2"/>
        <scheme val="minor"/>
      </rPr>
      <t>computer or tablet</t>
    </r>
    <r>
      <rPr>
        <sz val="11"/>
        <color theme="1"/>
        <rFont val="Calibri"/>
        <family val="2"/>
        <scheme val="minor"/>
      </rPr>
      <t xml:space="preserve"> to facilitate whole class learning.</t>
    </r>
  </si>
  <si>
    <r>
      <t xml:space="preserve">Code for instances in which the computer or tablet is a </t>
    </r>
    <r>
      <rPr>
        <b/>
        <sz val="11"/>
        <color theme="1"/>
        <rFont val="Calibri"/>
        <family val="2"/>
        <scheme val="minor"/>
      </rPr>
      <t>separate device</t>
    </r>
    <r>
      <rPr>
        <sz val="11"/>
        <color theme="1"/>
        <rFont val="Calibri"/>
        <family val="2"/>
        <scheme val="minor"/>
      </rPr>
      <t xml:space="preserve">. Examples may include a teacher tracking student progress on Desmos or teaching a hybrid component of the class via Zoom.  </t>
    </r>
  </si>
  <si>
    <r>
      <t xml:space="preserve">Do not use to indicate use of a Smartboard or projector (this would be </t>
    </r>
    <r>
      <rPr>
        <b/>
        <sz val="11"/>
        <color theme="1"/>
        <rFont val="Calibri"/>
        <family val="2"/>
        <scheme val="minor"/>
      </rPr>
      <t>IM3)</t>
    </r>
    <r>
      <rPr>
        <sz val="11"/>
        <color theme="1"/>
        <rFont val="Calibri"/>
        <family val="2"/>
        <scheme val="minor"/>
      </rPr>
      <t>.</t>
    </r>
  </si>
  <si>
    <t>District:</t>
  </si>
  <si>
    <t>School:</t>
  </si>
  <si>
    <t>Observer Name:</t>
  </si>
  <si>
    <t>Teacher Name:</t>
  </si>
  <si>
    <t>Lesson objective(s):</t>
  </si>
  <si>
    <t>Learning standard(s):</t>
  </si>
  <si>
    <t>Curriculum unit/lesson:</t>
  </si>
  <si>
    <t>Other notes on classroom context:</t>
  </si>
  <si>
    <t>T_MD3</t>
  </si>
  <si>
    <t>S_MD3</t>
  </si>
  <si>
    <t>Percent of Class Time</t>
  </si>
  <si>
    <t>AIM Learning Environment sub-domains</t>
  </si>
  <si>
    <t xml:space="preserve">Positive relational interactions </t>
  </si>
  <si>
    <t xml:space="preserve">Negative relational interactions </t>
  </si>
  <si>
    <t xml:space="preserve">Administrative procedures and classroom protocols </t>
  </si>
  <si>
    <t xml:space="preserve">Procedural instruction </t>
  </si>
  <si>
    <t>High cognitive (performance tasks)</t>
  </si>
  <si>
    <t>Low cognitive (performance tasks)</t>
  </si>
  <si>
    <t>Student Grouping Strategy Gap</t>
  </si>
  <si>
    <t>Classroom Culture</t>
  </si>
  <si>
    <t>Ambitious – Inclusive - Procedural Instruction Ratio</t>
  </si>
  <si>
    <t>Student-Teacher Centeredness Gap</t>
  </si>
  <si>
    <t>High-Low Cognitive Demand Gap</t>
  </si>
  <si>
    <t>Core-Supplemental Curriculum Gap</t>
  </si>
  <si>
    <t>Scale</t>
  </si>
  <si>
    <t xml:space="preserve">Definition </t>
  </si>
  <si>
    <t>Cognitively demanding, standards-based instruction</t>
  </si>
  <si>
    <t>Associated Items</t>
  </si>
  <si>
    <t>Intervals observed</t>
  </si>
  <si>
    <t>Percent of class time</t>
  </si>
  <si>
    <t>S_PP9 </t>
  </si>
  <si>
    <t>Student-centered practice</t>
  </si>
  <si>
    <t>Classroom environments in which students participate in self-facilitated or self-directed math discussion, exploration, or performance tasks, often in peer pairs or small groups</t>
  </si>
  <si>
    <t>Teacher-centered practice</t>
  </si>
  <si>
    <t xml:space="preserve">Classroom environments in which a teacher is the primary focus of classroom interactions and lessons are largely delivered to the whole class with few opportunities for students to participated in self-directed learning in small groups or peer pairs </t>
  </si>
  <si>
    <r>
      <t>Culturally and linguistically responsive</t>
    </r>
    <r>
      <rPr>
        <b/>
        <sz val="11"/>
        <rFont val="Calibri"/>
        <family val="2"/>
        <scheme val="minor"/>
      </rPr>
      <t xml:space="preserve"> (pedagogical knowledge, beliefs, dispositions, student expectations, and practices that collectively promote mathematical thinking, the use of cultural and linguistic funds of knowledge as an instructional asset, and employ mathematics as a tool for social justice) and </t>
    </r>
    <r>
      <rPr>
        <b/>
        <i/>
        <sz val="11"/>
        <rFont val="Calibri"/>
        <family val="2"/>
        <scheme val="minor"/>
      </rPr>
      <t>equitable</t>
    </r>
    <r>
      <rPr>
        <b/>
        <sz val="11"/>
        <rFont val="Calibri"/>
        <family val="2"/>
        <scheme val="minor"/>
      </rPr>
      <t xml:space="preserve"> (instructional protocols, tasks, or content that personalize or differentiate the learning experience for specific subgroups of students, such as multilingual learners, to ensure that all students have equal access and opportunity to engage in the learning process) instruction</t>
    </r>
  </si>
  <si>
    <r>
      <t>Core AIM instructional practice</t>
    </r>
    <r>
      <rPr>
        <sz val="11"/>
        <rFont val="Calibri"/>
        <family val="2"/>
        <scheme val="minor"/>
      </rPr>
      <t> </t>
    </r>
  </si>
  <si>
    <t xml:space="preserve">Teaching strategies that create opportunities for students to: 1) engage in real-world mathematical inquiry and problem solving, 2) explore multiple representations of mathematics, 3) discuss mathematics in meaningful and rigorous ways, 4) develop academic literacy in mathematics as an English learner, 5) draw on their cultural and community funds of knowledge as a learning asset, 6) make interdisciplinary connections, and 7) explore social justice issues of relevance to them using math as a tool. </t>
  </si>
  <si>
    <t>Calculation</t>
  </si>
  <si>
    <t>Interpretation</t>
  </si>
  <si>
    <t>[Percentage of intervals during which students participate in peer pairs or small group activities]</t>
  </si>
  <si>
    <t>-</t>
  </si>
  <si>
    <t>[percentage of intervals during which students participate in whole class activities or independent desk work]</t>
  </si>
  <si>
    <t>[Positive relational interactions subdomain score]</t>
  </si>
  <si>
    <t>[negative relational interactions subdomain score ]</t>
  </si>
  <si>
    <t>Positive value indicates students experienced more positive interactions with their teacher and peers than negative interactions during an observed lesson. Negative value indicates students experience more negative than positive interactions.</t>
  </si>
  <si>
    <t>[(ambitious instructional scale score + inclusive instructional scale score) ÷ 2]</t>
  </si>
  <si>
    <t>÷</t>
  </si>
  <si>
    <t>[procedural instructional sub-domain score]</t>
  </si>
  <si>
    <t>Ratios greater than 1 indicate practice that is dominated by ambitious and/or inclusive practice. Ratios less than 1 indicate practice that is dominated by procedural instruction. Ratios that equal 1 indicate practice that balances ambitious, inclusive, and procedural instruction.</t>
  </si>
  <si>
    <t xml:space="preserve">[Student-centered practice scale score] </t>
  </si>
  <si>
    <t>[teacher-centered practice scale score]</t>
  </si>
  <si>
    <t>[High cognitive demand subdomain score]</t>
  </si>
  <si>
    <t>[low cognitive demand subdomain score]</t>
  </si>
  <si>
    <t xml:space="preserve">[Percentage of intervals during which a teacher uses the core curriculum] </t>
  </si>
  <si>
    <t>[percentage of intervals during which a teacher uses supplemental materials]</t>
  </si>
  <si>
    <t>Formula</t>
  </si>
  <si>
    <t>Ambitious practice</t>
  </si>
  <si>
    <t xml:space="preserve">Inclusive practice </t>
  </si>
  <si>
    <t>Learning environment composite indicators</t>
  </si>
  <si>
    <t>Composite indicator value</t>
  </si>
  <si>
    <t>Scale Score
(item average)</t>
  </si>
  <si>
    <t>*T_IC1</t>
  </si>
  <si>
    <t>*S_IC1</t>
  </si>
  <si>
    <t>*T_EMI1</t>
  </si>
  <si>
    <t>*S_EMI1</t>
  </si>
  <si>
    <t xml:space="preserve">*Note: Items indicated in grey and italics are not included in scale score calculation because there was insufficient data to validate these items. See methods paper for further discussion. </t>
  </si>
  <si>
    <t>T_RI2P </t>
  </si>
  <si>
    <t>S_RI2P</t>
  </si>
  <si>
    <t>T_RI13</t>
  </si>
  <si>
    <t>S_RI2N</t>
  </si>
  <si>
    <t>T_RINM</t>
  </si>
  <si>
    <t xml:space="preserve"> Taking attendance </t>
  </si>
  <si>
    <t xml:space="preserve"> Collecting homework/classwork</t>
  </si>
  <si>
    <t xml:space="preserve"> Assigning homework/classwork</t>
  </si>
  <si>
    <t xml:space="preserve"> Making an announcement</t>
  </si>
  <si>
    <t xml:space="preserve"> Procedural clarification</t>
  </si>
  <si>
    <t xml:space="preserve"> Initiation-Response-Evaluation (IRE) questioning</t>
  </si>
  <si>
    <t xml:space="preserve"> Lecturing or demonstrating</t>
  </si>
  <si>
    <t>S_PP9</t>
  </si>
  <si>
    <t xml:space="preserve"> Warm up/close out</t>
  </si>
  <si>
    <t xml:space="preserve"> Demonstrate understanding</t>
  </si>
  <si>
    <t xml:space="preserve"> Conjecture, generalize, or prove</t>
  </si>
  <si>
    <t xml:space="preserve"> Solve non-routine problems or making connections</t>
  </si>
  <si>
    <t xml:space="preserve"> Memorize or recall</t>
  </si>
  <si>
    <t xml:space="preserve"> Perform procedures</t>
  </si>
  <si>
    <t>Intervals using supplementary curriculum materials:</t>
  </si>
  <si>
    <r>
      <t xml:space="preserve">Small group </t>
    </r>
    <r>
      <rPr>
        <b/>
        <sz val="10"/>
        <color theme="1"/>
        <rFont val="Montserrat Medium"/>
      </rPr>
      <t>or</t>
    </r>
    <r>
      <rPr>
        <sz val="10"/>
        <color theme="1"/>
        <rFont val="Montserrat Medium"/>
      </rPr>
      <t xml:space="preserve"> peer pair</t>
    </r>
  </si>
  <si>
    <r>
      <t xml:space="preserve">Individual </t>
    </r>
    <r>
      <rPr>
        <b/>
        <sz val="10"/>
        <color theme="1"/>
        <rFont val="Montserrat Medium"/>
      </rPr>
      <t>or</t>
    </r>
    <r>
      <rPr>
        <sz val="10"/>
        <color theme="1"/>
        <rFont val="Montserrat Medium"/>
      </rPr>
      <t xml:space="preserve"> whole class</t>
    </r>
  </si>
  <si>
    <t>Any type of supplemental material</t>
  </si>
  <si>
    <t>Interval count</t>
  </si>
  <si>
    <t>Positive value indicates students spent more time during an observed lesson working in peer pairs or small groups than in whole class activities or doing independent desk work.</t>
  </si>
  <si>
    <t>Positive value indicates classroom practice was more student-centered than teacher-centered during an observed lesson.</t>
  </si>
  <si>
    <t>Positive value indicates students participated in high cognitive demand tasks more than low cognitive demand activities during an observed lesson.</t>
  </si>
  <si>
    <t>Positive value indicates teacher used the core curriculum more than supplemental materials during an observed lesson; zero value indicates teacher used the core curriculum as much as supplemental materials.</t>
  </si>
  <si>
    <t>Formula values (please ignore):</t>
  </si>
  <si>
    <t>Observation Information</t>
  </si>
  <si>
    <t>Classroom Context</t>
  </si>
  <si>
    <t>Observation Overview Data</t>
  </si>
  <si>
    <t xml:space="preserve">Instructions: Before the observation, fill in basic observation information here. Before or after the observation, meet with the teacher and/or review the lesson plan or curriculum materials and fill in information on the classroom context. Observation overview data (gray cells) are formulas and will automatically populate based on data entered in other tabs. </t>
  </si>
  <si>
    <t xml:space="preserve">Instructions: During the observation, use this tab to take low-inference notes on student and teacher behaviors observed during each interval. If possible, capture specific teacher or student quotes that reflect examples of key practices. </t>
  </si>
  <si>
    <t>Count of observed intervals</t>
  </si>
  <si>
    <t xml:space="preserve">Instructions: This tab auto-calculates and displays teacher practice scale scores. </t>
  </si>
  <si>
    <t xml:space="preserve">Instructions: This tab auto-calculates and displays learning-environment sub-domain scores and the associated composite indicator values. </t>
  </si>
  <si>
    <t xml:space="preserve">Instructions: This tab contains definitions and inclusion/exclusion criteria for each item. </t>
  </si>
  <si>
    <t>The Ambitious &amp; Inclusive Classroom Observation Tool</t>
  </si>
  <si>
    <t>Version 7</t>
  </si>
  <si>
    <t>Released: 12/31/2024</t>
  </si>
  <si>
    <t xml:space="preserve">Instructions: During the observation, use this tab to indicate whether or not a given practice was observed during a given 5-minute interval. Refer to the codebook (Tab 6) for definitions and inclusion/exclusion criteria for each item. Items with pink shading and the code prefix "T_" indicate observed teacher behavior. Items with blue sharing and the code prefix "S_" indicate observed student behavior. Select or type "1" if the practice was observed. Select or type "?" if the practice may have been observed, but you want to confirm with a co-observer or the teacher after the fact. Cells will default to "0" to indicate unobserved. Areas shaded in gray (column AA, column AB, rows 107-110) are formulas and will automatically populate based on data entered in columns C-Z. </t>
  </si>
  <si>
    <t>Class ID and/or period:</t>
  </si>
  <si>
    <t xml:space="preserve">https://www.mathematica.org/projects/the-analysis-of-middle-school-math-systems </t>
  </si>
  <si>
    <t xml:space="preserve">To learn more about the project, please visit: </t>
  </si>
  <si>
    <t xml:space="preserve">With funding from the Bill &amp; Melinda Gates Foundation, this tool was developed for the Analysis of Middle School Math Systems project. In partnership with four urban school districts, Mathematica investigated the implementation of six different middle school math curricula—Illustrative Math, Into Math, Eureka Math, Big Ideas, California Math, and KEMS—to investigate the enabling and disabling conditions under which teachers use high quality instructional materials to create learning environments in which all students can thrive. 
</t>
  </si>
  <si>
    <t>https://www.mathematica.org/-/media/B0CAB9E122F645619F40B4C0EC834757.ashx</t>
  </si>
  <si>
    <r>
      <t xml:space="preserve">This tool was designed to measure the frequency with which teachers use </t>
    </r>
    <r>
      <rPr>
        <b/>
        <sz val="10"/>
        <color theme="1"/>
        <rFont val="Segoe UI Historic"/>
        <family val="2"/>
      </rPr>
      <t xml:space="preserve">ambitious </t>
    </r>
    <r>
      <rPr>
        <sz val="10"/>
        <color theme="1"/>
        <rFont val="Segoe UI Historic"/>
        <family val="2"/>
      </rPr>
      <t xml:space="preserve">(rigorous and standards-based) and </t>
    </r>
    <r>
      <rPr>
        <b/>
        <sz val="10"/>
        <color theme="1"/>
        <rFont val="Segoe UI Historic"/>
        <family val="2"/>
      </rPr>
      <t>inclusive</t>
    </r>
    <r>
      <rPr>
        <sz val="10"/>
        <color theme="1"/>
        <rFont val="Segoe UI Historic"/>
        <family val="2"/>
      </rPr>
      <t xml:space="preserve"> (culturally responsive, linguistically responsive, and equitable) instructional practices. To learn about the tool's reliability and validity and for guidance on using the tool, please refer to our methods paper: </t>
    </r>
  </si>
  <si>
    <t>Suggested citation:</t>
  </si>
  <si>
    <t>Amos, L. &amp; Wood, M.. (2024). The Ambitious &amp; Inclusive Classroom Observation Tool [Microsoft Excel file]. Princeton, NJ: Mathematica.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</si>
</sst>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40" x14ac:knownFonts="1">
    <font>
      <sz val="11"/>
      <color theme="1"/>
      <name val="Calibri"/>
      <family val="2"/>
      <scheme val="minor"/>
    </font>
    <font>
      <sz val="10"/>
      <color theme="1"/>
      <name val="Montserrat Medium"/>
    </font>
    <font>
      <b/>
      <sz val="10"/>
      <color theme="1"/>
      <name val="Montserrat Medium"/>
    </font>
    <font>
      <sz val="10"/>
      <name val="Montserrat Medium"/>
    </font>
    <font>
      <b/>
      <sz val="10"/>
      <name val="Montserrat Medium"/>
    </font>
    <font>
      <b/>
      <sz val="10"/>
      <color theme="0"/>
      <name val="Montserrat Medium"/>
    </font>
    <font>
      <sz val="10"/>
      <name val="Calibri"/>
      <family val="2"/>
      <scheme val="minor"/>
    </font>
    <font>
      <sz val="11"/>
      <color theme="1"/>
      <name val="Montserrat"/>
    </font>
    <font>
      <b/>
      <sz val="11"/>
      <color theme="1"/>
      <name val="Montserrat"/>
    </font>
    <font>
      <sz val="8"/>
      <name val="Calibri"/>
      <family val="2"/>
      <scheme val="minor"/>
    </font>
    <font>
      <b/>
      <sz val="11"/>
      <color theme="1"/>
      <name val="Calibri"/>
      <family val="2"/>
      <scheme val="minor"/>
    </font>
    <font>
      <i/>
      <sz val="10"/>
      <name val="Calibri"/>
      <family val="2"/>
      <scheme val="minor"/>
    </font>
    <font>
      <u/>
      <sz val="11"/>
      <color theme="10"/>
      <name val="Calibri"/>
      <family val="2"/>
      <scheme val="minor"/>
    </font>
    <font>
      <b/>
      <sz val="10"/>
      <name val="Symbol"/>
      <family val="1"/>
      <charset val="2"/>
    </font>
    <font>
      <b/>
      <i/>
      <sz val="11"/>
      <color theme="1"/>
      <name val="Calibri"/>
      <family val="2"/>
      <scheme val="minor"/>
    </font>
    <font>
      <i/>
      <sz val="11"/>
      <color theme="1"/>
      <name val="Calibri"/>
      <family val="2"/>
      <scheme val="minor"/>
    </font>
    <font>
      <sz val="8"/>
      <color theme="1"/>
      <name val="Calibri"/>
      <family val="2"/>
      <scheme val="minor"/>
    </font>
    <font>
      <sz val="11"/>
      <name val="Montserrat"/>
    </font>
    <font>
      <sz val="9"/>
      <color rgb="FF000000"/>
      <name val="Segoe UI"/>
      <family val="2"/>
    </font>
    <font>
      <sz val="8"/>
      <color theme="1"/>
      <name val="Segoe UI"/>
      <family val="2"/>
    </font>
    <font>
      <b/>
      <sz val="11"/>
      <color rgb="FFFFFFFF"/>
      <name val="Montserrat"/>
    </font>
    <font>
      <b/>
      <sz val="9"/>
      <color rgb="FF000000"/>
      <name val="Calibri"/>
      <family val="2"/>
      <scheme val="minor"/>
    </font>
    <font>
      <b/>
      <sz val="11"/>
      <color rgb="FF000000"/>
      <name val="Calibri"/>
      <family val="2"/>
      <scheme val="minor"/>
    </font>
    <font>
      <b/>
      <sz val="11"/>
      <name val="Calibri"/>
      <family val="2"/>
      <scheme val="minor"/>
    </font>
    <font>
      <b/>
      <i/>
      <sz val="11"/>
      <name val="Calibri"/>
      <family val="2"/>
      <scheme val="minor"/>
    </font>
    <font>
      <sz val="11"/>
      <name val="Calibri"/>
      <family val="2"/>
      <scheme val="minor"/>
    </font>
    <font>
      <sz val="9"/>
      <color theme="1"/>
      <name val="Calibri"/>
      <family val="2"/>
      <scheme val="minor"/>
    </font>
    <font>
      <sz val="9"/>
      <color rgb="FF000000"/>
      <name val="Calibri"/>
      <family val="2"/>
      <scheme val="minor"/>
    </font>
    <font>
      <sz val="9"/>
      <name val="Calibri"/>
      <family val="2"/>
      <scheme val="minor"/>
    </font>
    <font>
      <b/>
      <sz val="12"/>
      <color rgb="FF000000"/>
      <name val="Calibri"/>
      <family val="2"/>
      <scheme val="minor"/>
    </font>
    <font>
      <b/>
      <sz val="9"/>
      <color theme="1"/>
      <name val="Calibri"/>
      <family val="2"/>
      <scheme val="minor"/>
    </font>
    <font>
      <sz val="10"/>
      <color theme="1"/>
      <name val="Segoe UI"/>
      <family val="2"/>
    </font>
    <font>
      <b/>
      <sz val="14"/>
      <color theme="1"/>
      <name val="Segoe UI"/>
      <family val="2"/>
    </font>
    <font>
      <sz val="10"/>
      <color theme="1"/>
      <name val="Calibri"/>
      <family val="2"/>
      <scheme val="minor"/>
    </font>
    <font>
      <sz val="12"/>
      <color theme="1"/>
      <name val="Segoe UI"/>
      <family val="2"/>
    </font>
    <font>
      <i/>
      <sz val="12"/>
      <color theme="1"/>
      <name val="Segoe UI"/>
      <family val="2"/>
    </font>
    <font>
      <b/>
      <sz val="10"/>
      <color theme="1"/>
      <name val="Segoe UI Historic"/>
      <family val="2"/>
    </font>
    <font>
      <sz val="10"/>
      <color theme="1"/>
      <name val="Segoe UI Historic"/>
      <family val="2"/>
    </font>
    <font>
      <u/>
      <sz val="10"/>
      <color theme="10"/>
      <name val="Segoe UI Historic"/>
      <family val="2"/>
    </font>
    <font>
      <i/>
      <sz val="10"/>
      <color theme="1"/>
      <name val="Segoe UI Historic"/>
      <family val="2"/>
    </font>
  </fonts>
  <fills count="14">
    <fill>
      <patternFill patternType="none"/>
    </fill>
    <fill>
      <patternFill patternType="gray125"/>
    </fill>
    <fill>
      <patternFill patternType="solid">
        <fgColor theme="1" tint="0.249977111117893"/>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046B5C"/>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39997558519241921"/>
        <bgColor indexed="64"/>
      </patternFill>
    </fill>
  </fills>
  <borders count="43">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rgb="FF5B6771"/>
      </right>
      <top/>
      <bottom style="medium">
        <color rgb="FF5B6771"/>
      </bottom>
      <diagonal/>
    </border>
    <border>
      <left style="medium">
        <color indexed="64"/>
      </left>
      <right style="medium">
        <color indexed="64"/>
      </right>
      <top style="medium">
        <color indexed="64"/>
      </top>
      <bottom/>
      <diagonal/>
    </border>
    <border>
      <left/>
      <right style="medium">
        <color rgb="FF5B6771"/>
      </right>
      <top/>
      <bottom/>
      <diagonal/>
    </border>
    <border>
      <left style="medium">
        <color rgb="FF5B6771"/>
      </left>
      <right/>
      <top/>
      <bottom/>
      <diagonal/>
    </border>
    <border>
      <left style="medium">
        <color rgb="FF5B6771"/>
      </left>
      <right/>
      <top/>
      <bottom style="medium">
        <color rgb="FF5B6771"/>
      </bottom>
      <diagonal/>
    </border>
    <border>
      <left/>
      <right style="medium">
        <color rgb="FF5B6771"/>
      </right>
      <top style="medium">
        <color rgb="FF5B6771"/>
      </top>
      <bottom/>
      <diagonal/>
    </border>
    <border>
      <left style="medium">
        <color rgb="FF5B6771"/>
      </left>
      <right/>
      <top style="medium">
        <color rgb="FF5B6771"/>
      </top>
      <bottom/>
      <diagonal/>
    </border>
    <border>
      <left style="medium">
        <color indexed="64"/>
      </left>
      <right style="medium">
        <color indexed="64"/>
      </right>
      <top/>
      <bottom style="medium">
        <color rgb="FF5B6771"/>
      </bottom>
      <diagonal/>
    </border>
    <border>
      <left style="medium">
        <color indexed="64"/>
      </left>
      <right style="medium">
        <color rgb="FF5B6771"/>
      </right>
      <top style="medium">
        <color indexed="64"/>
      </top>
      <bottom/>
      <diagonal/>
    </border>
    <border>
      <left style="medium">
        <color rgb="FF5B6771"/>
      </left>
      <right/>
      <top style="medium">
        <color indexed="64"/>
      </top>
      <bottom/>
      <diagonal/>
    </border>
    <border>
      <left style="medium">
        <color indexed="64"/>
      </left>
      <right style="medium">
        <color rgb="FF5B6771"/>
      </right>
      <top/>
      <bottom/>
      <diagonal/>
    </border>
    <border>
      <left style="medium">
        <color indexed="64"/>
      </left>
      <right style="medium">
        <color rgb="FF5B6771"/>
      </right>
      <top/>
      <bottom style="medium">
        <color indexed="64"/>
      </bottom>
      <diagonal/>
    </border>
    <border>
      <left style="medium">
        <color rgb="FF5B6771"/>
      </left>
      <right/>
      <top/>
      <bottom style="medium">
        <color indexed="64"/>
      </bottom>
      <diagonal/>
    </border>
    <border>
      <left style="medium">
        <color indexed="64"/>
      </left>
      <right style="medium">
        <color rgb="FF5B6771"/>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rgb="FFFFFFFF"/>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2" fillId="0" borderId="0" applyNumberFormat="0" applyFill="0" applyBorder="0" applyAlignment="0" applyProtection="0"/>
  </cellStyleXfs>
  <cellXfs count="297">
    <xf numFmtId="0" fontId="0" fillId="0" borderId="0" xfId="0"/>
    <xf numFmtId="0" fontId="5" fillId="2" borderId="0" xfId="0" applyFont="1" applyFill="1" applyAlignment="1">
      <alignment horizontal="center" vertical="center"/>
    </xf>
    <xf numFmtId="0" fontId="2" fillId="0" borderId="0" xfId="0" applyFont="1" applyAlignment="1">
      <alignment vertical="center"/>
    </xf>
    <xf numFmtId="0" fontId="1" fillId="0" borderId="0" xfId="0" applyFont="1" applyAlignment="1">
      <alignment vertical="center"/>
    </xf>
    <xf numFmtId="0" fontId="4" fillId="3" borderId="0" xfId="0" applyFont="1" applyFill="1" applyAlignment="1">
      <alignment vertical="center"/>
    </xf>
    <xf numFmtId="0" fontId="4" fillId="0" borderId="0" xfId="0" applyFont="1" applyAlignment="1">
      <alignment vertical="center"/>
    </xf>
    <xf numFmtId="20" fontId="0" fillId="0" borderId="0" xfId="0" applyNumberFormat="1"/>
    <xf numFmtId="49" fontId="7" fillId="0" borderId="0" xfId="0" applyNumberFormat="1" applyFont="1"/>
    <xf numFmtId="0" fontId="11" fillId="0" borderId="0" xfId="0" applyFont="1" applyAlignment="1">
      <alignment horizontal="center" vertical="center" wrapText="1"/>
    </xf>
    <xf numFmtId="0" fontId="3" fillId="0" borderId="0" xfId="0" applyFont="1" applyAlignment="1">
      <alignment vertical="center"/>
    </xf>
    <xf numFmtId="0" fontId="1" fillId="0" borderId="0" xfId="0" applyFont="1" applyAlignment="1">
      <alignment horizontal="center" vertical="center"/>
    </xf>
    <xf numFmtId="0" fontId="10" fillId="0" borderId="0" xfId="0" applyFont="1" applyAlignment="1">
      <alignment vertical="center" wrapText="1"/>
    </xf>
    <xf numFmtId="0" fontId="0" fillId="0" borderId="0" xfId="0" applyAlignment="1">
      <alignment horizontal="left" vertical="top" wrapText="1"/>
    </xf>
    <xf numFmtId="0" fontId="10" fillId="0" borderId="0" xfId="0" applyFont="1" applyAlignment="1">
      <alignment vertical="center"/>
    </xf>
    <xf numFmtId="0" fontId="5" fillId="2" borderId="0" xfId="0" applyFont="1" applyFill="1" applyAlignment="1">
      <alignment horizontal="left" vertical="top" wrapText="1"/>
    </xf>
    <xf numFmtId="0" fontId="10" fillId="0" borderId="0" xfId="0" applyFont="1" applyAlignment="1">
      <alignment horizontal="left" vertical="top" wrapText="1"/>
    </xf>
    <xf numFmtId="0" fontId="6" fillId="3" borderId="0" xfId="0" applyFont="1" applyFill="1" applyAlignment="1">
      <alignment horizontal="center" vertical="center" wrapText="1"/>
    </xf>
    <xf numFmtId="0" fontId="10" fillId="4" borderId="0" xfId="0" applyFont="1" applyFill="1" applyAlignment="1">
      <alignment vertical="center" wrapText="1"/>
    </xf>
    <xf numFmtId="0" fontId="10" fillId="6" borderId="0" xfId="0" applyFont="1" applyFill="1" applyAlignment="1">
      <alignment vertical="center" wrapText="1"/>
    </xf>
    <xf numFmtId="0" fontId="5" fillId="2" borderId="0" xfId="0" applyFont="1" applyFill="1" applyAlignment="1">
      <alignment horizontal="left" vertical="top"/>
    </xf>
    <xf numFmtId="0" fontId="10" fillId="4" borderId="5" xfId="0" applyFont="1" applyFill="1" applyBorder="1" applyAlignment="1">
      <alignment vertical="center" wrapText="1"/>
    </xf>
    <xf numFmtId="0" fontId="10" fillId="6" borderId="5" xfId="0" applyFont="1" applyFill="1" applyBorder="1" applyAlignment="1">
      <alignment vertical="center" wrapText="1"/>
    </xf>
    <xf numFmtId="0" fontId="10" fillId="0" borderId="5" xfId="0" applyFont="1" applyBorder="1" applyAlignment="1">
      <alignment vertical="center" wrapText="1"/>
    </xf>
    <xf numFmtId="0" fontId="10" fillId="0" borderId="5" xfId="0" applyFont="1" applyBorder="1" applyAlignment="1">
      <alignment vertical="center"/>
    </xf>
    <xf numFmtId="0" fontId="10" fillId="0" borderId="7" xfId="0" applyFont="1" applyBorder="1" applyAlignment="1">
      <alignment vertical="center" wrapText="1"/>
    </xf>
    <xf numFmtId="0" fontId="10" fillId="0" borderId="8" xfId="0" applyFont="1" applyBorder="1" applyAlignment="1">
      <alignment vertical="center" wrapText="1"/>
    </xf>
    <xf numFmtId="0" fontId="0" fillId="0" borderId="8"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5" fillId="2" borderId="5"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5" xfId="0" applyFont="1" applyFill="1" applyBorder="1" applyAlignment="1">
      <alignment horizontal="left" vertical="top"/>
    </xf>
    <xf numFmtId="0" fontId="5" fillId="2" borderId="6" xfId="0" applyFont="1" applyFill="1" applyBorder="1" applyAlignment="1">
      <alignment horizontal="left" vertical="top"/>
    </xf>
    <xf numFmtId="0" fontId="10" fillId="0" borderId="6" xfId="0" applyFont="1" applyBorder="1" applyAlignment="1">
      <alignment horizontal="left" vertical="top" wrapText="1"/>
    </xf>
    <xf numFmtId="0" fontId="0" fillId="0" borderId="7" xfId="0" applyBorder="1" applyAlignment="1">
      <alignment horizontal="left" vertical="top" wrapText="1"/>
    </xf>
    <xf numFmtId="0" fontId="10" fillId="0" borderId="9" xfId="0" applyFont="1" applyBorder="1" applyAlignment="1">
      <alignment horizontal="left" vertical="top" wrapText="1"/>
    </xf>
    <xf numFmtId="0" fontId="7" fillId="0" borderId="0" xfId="0" applyFont="1"/>
    <xf numFmtId="0" fontId="7" fillId="0" borderId="5" xfId="0" applyFont="1" applyBorder="1" applyAlignment="1">
      <alignment horizontal="left" vertical="center" wrapText="1"/>
    </xf>
    <xf numFmtId="49" fontId="7" fillId="0" borderId="8" xfId="0" applyNumberFormat="1" applyFont="1" applyBorder="1" applyAlignment="1">
      <alignment horizontal="left" vertical="center" wrapText="1"/>
    </xf>
    <xf numFmtId="0" fontId="5" fillId="2" borderId="5" xfId="0" applyFont="1" applyFill="1" applyBorder="1" applyAlignment="1">
      <alignment horizontal="left" vertical="center"/>
    </xf>
    <xf numFmtId="0" fontId="7" fillId="0" borderId="0" xfId="0" applyFont="1" applyBorder="1"/>
    <xf numFmtId="0" fontId="7" fillId="5" borderId="17" xfId="0" applyFont="1" applyFill="1" applyBorder="1" applyAlignment="1">
      <alignment horizontal="left" vertical="center" wrapText="1"/>
    </xf>
    <xf numFmtId="0" fontId="7" fillId="5" borderId="18"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7" fillId="0" borderId="18" xfId="0" applyFont="1" applyFill="1" applyBorder="1" applyAlignment="1">
      <alignment horizontal="left" vertical="center" wrapText="1"/>
    </xf>
    <xf numFmtId="0" fontId="2" fillId="0" borderId="0" xfId="0" applyFont="1" applyAlignment="1">
      <alignment vertical="center" wrapText="1"/>
    </xf>
    <xf numFmtId="0" fontId="0" fillId="0" borderId="5" xfId="0" applyFont="1" applyFill="1" applyBorder="1" applyAlignment="1">
      <alignment vertical="center" wrapText="1"/>
    </xf>
    <xf numFmtId="0" fontId="0" fillId="0" borderId="2" xfId="0" applyFont="1" applyFill="1" applyBorder="1" applyAlignment="1">
      <alignment vertical="center" wrapText="1"/>
    </xf>
    <xf numFmtId="0" fontId="0" fillId="0" borderId="7" xfId="0" applyFont="1" applyFill="1" applyBorder="1" applyAlignment="1">
      <alignment vertical="center" wrapText="1"/>
    </xf>
    <xf numFmtId="0" fontId="0" fillId="0" borderId="4" xfId="0" applyFont="1" applyFill="1" applyBorder="1" applyAlignment="1">
      <alignment vertical="center" wrapText="1"/>
    </xf>
    <xf numFmtId="0" fontId="0" fillId="0" borderId="6" xfId="0" applyFont="1" applyFill="1" applyBorder="1" applyAlignment="1">
      <alignment vertical="center" wrapText="1"/>
    </xf>
    <xf numFmtId="0" fontId="0" fillId="0" borderId="9" xfId="0" applyFont="1" applyFill="1" applyBorder="1" applyAlignment="1">
      <alignment vertical="center" wrapText="1"/>
    </xf>
    <xf numFmtId="0" fontId="19" fillId="0" borderId="0" xfId="0" applyFont="1" applyAlignment="1">
      <alignment vertical="center"/>
    </xf>
    <xf numFmtId="0" fontId="0" fillId="0" borderId="3" xfId="0" applyFont="1" applyBorder="1"/>
    <xf numFmtId="0" fontId="0" fillId="0" borderId="0" xfId="0" applyFont="1" applyBorder="1"/>
    <xf numFmtId="0" fontId="0" fillId="0" borderId="8" xfId="0" applyFont="1" applyBorder="1"/>
    <xf numFmtId="0" fontId="0" fillId="0" borderId="2" xfId="0" applyFont="1" applyBorder="1"/>
    <xf numFmtId="0" fontId="0" fillId="0" borderId="4" xfId="0" applyFont="1" applyBorder="1"/>
    <xf numFmtId="0" fontId="0" fillId="0" borderId="5" xfId="0" applyFont="1" applyBorder="1"/>
    <xf numFmtId="0" fontId="0" fillId="0" borderId="6" xfId="0" applyFont="1" applyBorder="1"/>
    <xf numFmtId="0" fontId="0" fillId="0" borderId="7" xfId="0" applyFont="1" applyBorder="1"/>
    <xf numFmtId="0" fontId="0" fillId="0" borderId="9" xfId="0" applyFont="1" applyBorder="1"/>
    <xf numFmtId="9" fontId="0" fillId="0" borderId="0" xfId="0" applyNumberFormat="1"/>
    <xf numFmtId="9" fontId="0" fillId="0" borderId="2" xfId="0" applyNumberFormat="1" applyFont="1" applyBorder="1" applyAlignment="1">
      <alignment horizontal="right" vertical="center"/>
    </xf>
    <xf numFmtId="9" fontId="0" fillId="0" borderId="5" xfId="0" applyNumberFormat="1" applyFont="1" applyBorder="1" applyAlignment="1">
      <alignment horizontal="right" vertical="center"/>
    </xf>
    <xf numFmtId="9" fontId="0" fillId="0" borderId="7" xfId="0" applyNumberFormat="1" applyFont="1" applyBorder="1" applyAlignment="1">
      <alignment horizontal="right" vertical="center"/>
    </xf>
    <xf numFmtId="0" fontId="15" fillId="10" borderId="0" xfId="0" applyFont="1" applyFill="1" applyBorder="1"/>
    <xf numFmtId="0" fontId="15" fillId="10" borderId="8" xfId="0" applyFont="1" applyFill="1" applyBorder="1"/>
    <xf numFmtId="0" fontId="15" fillId="0" borderId="0" xfId="0" applyFont="1" applyFill="1"/>
    <xf numFmtId="0" fontId="0" fillId="0" borderId="0" xfId="0" applyFont="1"/>
    <xf numFmtId="0" fontId="26" fillId="0" borderId="0" xfId="0" applyFont="1" applyBorder="1"/>
    <xf numFmtId="0" fontId="28" fillId="0" borderId="0" xfId="0" applyFont="1" applyFill="1" applyBorder="1" applyAlignment="1">
      <alignment horizontal="left" vertical="center" wrapText="1"/>
    </xf>
    <xf numFmtId="0" fontId="28" fillId="0" borderId="0" xfId="0" applyFont="1" applyFill="1" applyBorder="1" applyAlignment="1">
      <alignment horizontal="left" vertical="center"/>
    </xf>
    <xf numFmtId="0" fontId="28" fillId="0" borderId="0" xfId="0" applyFont="1" applyFill="1" applyBorder="1" applyAlignment="1">
      <alignment horizontal="left"/>
    </xf>
    <xf numFmtId="0" fontId="28" fillId="0" borderId="3" xfId="0" applyFont="1" applyFill="1" applyBorder="1" applyAlignment="1">
      <alignment horizontal="left" vertical="center" wrapText="1"/>
    </xf>
    <xf numFmtId="0" fontId="28" fillId="0" borderId="8" xfId="0" applyFont="1" applyFill="1" applyBorder="1" applyAlignment="1">
      <alignment horizontal="left"/>
    </xf>
    <xf numFmtId="0" fontId="26" fillId="0" borderId="8" xfId="0" applyFont="1" applyBorder="1"/>
    <xf numFmtId="0" fontId="20" fillId="8" borderId="34" xfId="0" applyFont="1" applyFill="1" applyBorder="1" applyAlignment="1">
      <alignment horizontal="center" vertical="center" wrapText="1"/>
    </xf>
    <xf numFmtId="0" fontId="20" fillId="8" borderId="10" xfId="0" applyFont="1" applyFill="1" applyBorder="1" applyAlignment="1">
      <alignment horizontal="center" vertical="center" wrapText="1"/>
    </xf>
    <xf numFmtId="0" fontId="26" fillId="0" borderId="3" xfId="0" applyFont="1" applyBorder="1"/>
    <xf numFmtId="0" fontId="28" fillId="0" borderId="8" xfId="0" applyFont="1" applyFill="1" applyBorder="1" applyAlignment="1">
      <alignment horizontal="left" vertical="center" wrapText="1"/>
    </xf>
    <xf numFmtId="0" fontId="28" fillId="0" borderId="3" xfId="0" applyFont="1" applyFill="1" applyBorder="1" applyAlignment="1">
      <alignment horizontal="left" vertical="center"/>
    </xf>
    <xf numFmtId="0" fontId="27" fillId="9" borderId="14" xfId="0" applyFont="1" applyFill="1" applyBorder="1" applyAlignment="1">
      <alignment horizontal="center" vertical="center" wrapText="1"/>
    </xf>
    <xf numFmtId="0" fontId="29" fillId="9" borderId="14" xfId="0" applyFont="1" applyFill="1" applyBorder="1" applyAlignment="1">
      <alignment horizontal="center" vertical="center" wrapText="1"/>
    </xf>
    <xf numFmtId="0" fontId="27" fillId="9" borderId="21" xfId="0" applyFont="1" applyFill="1" applyBorder="1" applyAlignment="1">
      <alignment horizontal="center" vertical="center" wrapText="1"/>
    </xf>
    <xf numFmtId="0" fontId="27" fillId="9" borderId="16" xfId="0" applyFont="1" applyFill="1" applyBorder="1" applyAlignment="1">
      <alignment horizontal="center" vertical="center" wrapText="1"/>
    </xf>
    <xf numFmtId="0" fontId="26" fillId="0" borderId="14" xfId="0" applyFont="1" applyBorder="1" applyAlignment="1">
      <alignment horizontal="center" vertical="center" wrapText="1"/>
    </xf>
    <xf numFmtId="0" fontId="26" fillId="0" borderId="27" xfId="0" applyFont="1" applyBorder="1" applyAlignment="1">
      <alignment horizontal="center" vertical="center" wrapText="1"/>
    </xf>
    <xf numFmtId="0" fontId="5" fillId="2" borderId="5" xfId="0" applyFont="1" applyFill="1" applyBorder="1" applyAlignment="1">
      <alignment horizontal="left" vertical="center"/>
    </xf>
    <xf numFmtId="0" fontId="26" fillId="0" borderId="0" xfId="0" applyFont="1" applyFill="1" applyBorder="1"/>
    <xf numFmtId="0" fontId="16" fillId="7" borderId="0" xfId="0" applyFont="1" applyFill="1"/>
    <xf numFmtId="0" fontId="1" fillId="0" borderId="0" xfId="0" applyFont="1" applyAlignment="1" applyProtection="1">
      <alignment horizontal="center" vertical="center"/>
    </xf>
    <xf numFmtId="45" fontId="6" fillId="3" borderId="5" xfId="0" applyNumberFormat="1" applyFont="1" applyFill="1" applyBorder="1" applyAlignment="1" applyProtection="1">
      <alignment horizontal="center" vertical="center" wrapText="1"/>
    </xf>
    <xf numFmtId="0" fontId="7" fillId="10" borderId="12" xfId="0" applyFont="1" applyFill="1" applyBorder="1" applyAlignment="1">
      <alignment horizontal="left" vertical="center" wrapText="1"/>
    </xf>
    <xf numFmtId="45" fontId="7" fillId="10" borderId="19" xfId="0" applyNumberFormat="1" applyFont="1" applyFill="1" applyBorder="1" applyAlignment="1">
      <alignment horizontal="left" vertical="center" wrapText="1"/>
    </xf>
    <xf numFmtId="0" fontId="7" fillId="10" borderId="36" xfId="0" applyFont="1" applyFill="1" applyBorder="1" applyAlignment="1">
      <alignment horizontal="left" vertical="center" wrapText="1"/>
    </xf>
    <xf numFmtId="0" fontId="7" fillId="5" borderId="38" xfId="0" applyFont="1" applyFill="1" applyBorder="1" applyAlignment="1">
      <alignment horizontal="left" vertical="center" wrapText="1"/>
    </xf>
    <xf numFmtId="0" fontId="7" fillId="10" borderId="39" xfId="0" applyFont="1" applyFill="1" applyBorder="1" applyAlignment="1">
      <alignment horizontal="left" vertical="center" wrapText="1"/>
    </xf>
    <xf numFmtId="0" fontId="7" fillId="0" borderId="0" xfId="0" applyFont="1" applyFill="1" applyBorder="1" applyAlignment="1">
      <alignment horizontal="left" vertical="center" wrapText="1"/>
    </xf>
    <xf numFmtId="0" fontId="17" fillId="0" borderId="0" xfId="1" applyFont="1" applyFill="1" applyBorder="1" applyAlignment="1">
      <alignment horizontal="left" vertical="center" wrapText="1"/>
    </xf>
    <xf numFmtId="0" fontId="7" fillId="10" borderId="38" xfId="0" applyFont="1" applyFill="1" applyBorder="1" applyAlignment="1">
      <alignment horizontal="left" vertical="center" wrapText="1"/>
    </xf>
    <xf numFmtId="0" fontId="7" fillId="10" borderId="35" xfId="0" applyFont="1" applyFill="1" applyBorder="1" applyAlignment="1">
      <alignment horizontal="left" vertical="center" wrapText="1"/>
    </xf>
    <xf numFmtId="0" fontId="7" fillId="10" borderId="17" xfId="0" applyFont="1" applyFill="1" applyBorder="1" applyAlignment="1">
      <alignment horizontal="left" vertical="center" wrapText="1"/>
    </xf>
    <xf numFmtId="0" fontId="7" fillId="10" borderId="18" xfId="0" applyFont="1" applyFill="1" applyBorder="1" applyAlignment="1">
      <alignment horizontal="left" vertical="center" wrapText="1"/>
    </xf>
    <xf numFmtId="0" fontId="20" fillId="8" borderId="1" xfId="0" applyFont="1" applyFill="1" applyBorder="1" applyAlignment="1">
      <alignment vertical="center" wrapText="1"/>
    </xf>
    <xf numFmtId="0" fontId="20" fillId="8" borderId="37" xfId="0" applyFont="1" applyFill="1" applyBorder="1" applyAlignment="1">
      <alignment horizontal="center" vertical="center" wrapText="1"/>
    </xf>
    <xf numFmtId="0" fontId="20" fillId="8" borderId="33" xfId="0" applyFont="1" applyFill="1" applyBorder="1" applyAlignment="1">
      <alignment horizontal="center" vertical="center" wrapText="1"/>
    </xf>
    <xf numFmtId="9" fontId="0" fillId="0" borderId="21" xfId="0" applyNumberFormat="1" applyFont="1" applyBorder="1" applyAlignment="1">
      <alignment horizontal="right" vertical="center"/>
    </xf>
    <xf numFmtId="9" fontId="0" fillId="0" borderId="14" xfId="0" applyNumberFormat="1" applyFont="1" applyBorder="1" applyAlignment="1">
      <alignment horizontal="right" vertical="center"/>
    </xf>
    <xf numFmtId="9" fontId="0" fillId="0" borderId="16" xfId="0" applyNumberFormat="1" applyFont="1" applyBorder="1" applyAlignment="1">
      <alignment horizontal="right" vertical="center"/>
    </xf>
    <xf numFmtId="0" fontId="7" fillId="0" borderId="5" xfId="0" applyFont="1" applyFill="1" applyBorder="1" applyAlignment="1">
      <alignment vertical="center"/>
    </xf>
    <xf numFmtId="0" fontId="7" fillId="0" borderId="7" xfId="0" applyFont="1" applyFill="1" applyBorder="1" applyAlignment="1">
      <alignment vertical="center"/>
    </xf>
    <xf numFmtId="0" fontId="17" fillId="0" borderId="0" xfId="0" applyFont="1" applyFill="1" applyBorder="1" applyAlignment="1">
      <alignment horizontal="center" vertical="center" wrapText="1"/>
    </xf>
    <xf numFmtId="0" fontId="7" fillId="0" borderId="2" xfId="0" applyFont="1" applyFill="1" applyBorder="1" applyAlignment="1">
      <alignment vertical="center"/>
    </xf>
    <xf numFmtId="0" fontId="17" fillId="0" borderId="3"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 fillId="0" borderId="0" xfId="0" applyFont="1" applyAlignment="1" applyProtection="1">
      <alignment vertical="center"/>
    </xf>
    <xf numFmtId="0" fontId="1" fillId="10" borderId="14" xfId="0" applyFont="1" applyFill="1" applyBorder="1" applyAlignment="1" applyProtection="1">
      <alignment horizontal="center" vertical="center"/>
    </xf>
    <xf numFmtId="9" fontId="1" fillId="10" borderId="6" xfId="0" applyNumberFormat="1" applyFont="1" applyFill="1" applyBorder="1" applyAlignment="1" applyProtection="1">
      <alignment horizontal="center" vertical="center"/>
    </xf>
    <xf numFmtId="0" fontId="3" fillId="10" borderId="14" xfId="0" applyFont="1" applyFill="1" applyBorder="1" applyAlignment="1" applyProtection="1">
      <alignment horizontal="center" vertical="center"/>
    </xf>
    <xf numFmtId="0" fontId="1" fillId="10" borderId="16" xfId="0" applyFont="1" applyFill="1" applyBorder="1" applyAlignment="1" applyProtection="1">
      <alignment horizontal="center" vertical="center"/>
    </xf>
    <xf numFmtId="9" fontId="1" fillId="10" borderId="9" xfId="0" applyNumberFormat="1" applyFont="1" applyFill="1" applyBorder="1" applyAlignment="1" applyProtection="1">
      <alignment horizontal="center" vertical="center"/>
    </xf>
    <xf numFmtId="0" fontId="1" fillId="12" borderId="15" xfId="0" applyFont="1" applyFill="1" applyBorder="1" applyAlignment="1" applyProtection="1">
      <alignment horizontal="center" vertical="center"/>
    </xf>
    <xf numFmtId="9" fontId="1" fillId="12" borderId="12" xfId="0" applyNumberFormat="1" applyFont="1" applyFill="1" applyBorder="1" applyAlignment="1" applyProtection="1">
      <alignment horizontal="center" vertical="center"/>
    </xf>
    <xf numFmtId="0" fontId="1" fillId="12" borderId="13" xfId="0" applyFont="1" applyFill="1" applyBorder="1" applyAlignment="1" applyProtection="1">
      <alignment horizontal="center" vertical="center"/>
    </xf>
    <xf numFmtId="9" fontId="1" fillId="12" borderId="11" xfId="0" applyNumberFormat="1" applyFont="1" applyFill="1" applyBorder="1" applyAlignment="1" applyProtection="1">
      <alignment horizontal="center" vertical="center"/>
    </xf>
    <xf numFmtId="0" fontId="5" fillId="2" borderId="0" xfId="0" applyFont="1" applyFill="1" applyBorder="1" applyAlignment="1">
      <alignment horizontal="left" vertical="center" wrapText="1"/>
    </xf>
    <xf numFmtId="0" fontId="4" fillId="3" borderId="1" xfId="0" applyFont="1" applyFill="1" applyBorder="1" applyAlignment="1">
      <alignment vertical="center"/>
    </xf>
    <xf numFmtId="0" fontId="4" fillId="3" borderId="34" xfId="0" applyFont="1" applyFill="1" applyBorder="1" applyAlignment="1">
      <alignment vertical="center"/>
    </xf>
    <xf numFmtId="0" fontId="4" fillId="3" borderId="34" xfId="0" applyFont="1" applyFill="1" applyBorder="1" applyAlignment="1">
      <alignment vertical="center" wrapText="1"/>
    </xf>
    <xf numFmtId="0" fontId="2" fillId="0" borderId="34" xfId="0" applyFont="1" applyBorder="1" applyAlignment="1">
      <alignment vertical="center"/>
    </xf>
    <xf numFmtId="0" fontId="8" fillId="0" borderId="0" xfId="0" applyFont="1" applyFill="1" applyBorder="1" applyAlignment="1">
      <alignment horizontal="left" vertical="center" wrapText="1"/>
    </xf>
    <xf numFmtId="0" fontId="0" fillId="0" borderId="0" xfId="0" applyFill="1"/>
    <xf numFmtId="0" fontId="20" fillId="8" borderId="40" xfId="0" applyFont="1" applyFill="1" applyBorder="1" applyAlignment="1">
      <alignment vertical="center" wrapText="1"/>
    </xf>
    <xf numFmtId="0" fontId="8" fillId="0" borderId="0" xfId="0" applyFont="1" applyFill="1" applyAlignment="1">
      <alignment horizontal="left" vertical="center" wrapText="1"/>
    </xf>
    <xf numFmtId="0" fontId="1" fillId="0" borderId="0" xfId="0" applyFont="1" applyFill="1" applyAlignment="1">
      <alignment vertical="center"/>
    </xf>
    <xf numFmtId="0" fontId="1" fillId="0" borderId="0" xfId="0" applyFont="1" applyFill="1" applyAlignment="1" applyProtection="1">
      <alignment horizontal="center" vertical="center"/>
    </xf>
    <xf numFmtId="0" fontId="5" fillId="2" borderId="1" xfId="0" applyFont="1" applyFill="1" applyBorder="1" applyAlignment="1">
      <alignment vertical="center" wrapText="1"/>
    </xf>
    <xf numFmtId="0" fontId="5" fillId="2" borderId="34" xfId="0" applyFont="1" applyFill="1" applyBorder="1" applyAlignment="1">
      <alignment horizontal="center" vertical="center" wrapText="1"/>
    </xf>
    <xf numFmtId="0" fontId="5" fillId="2" borderId="41" xfId="0" applyFont="1" applyFill="1" applyBorder="1" applyAlignment="1" applyProtection="1">
      <alignment horizontal="center" vertical="center" wrapText="1"/>
    </xf>
    <xf numFmtId="0" fontId="5" fillId="2" borderId="42" xfId="0" applyFont="1" applyFill="1" applyBorder="1" applyAlignment="1" applyProtection="1">
      <alignment horizontal="center" vertical="center" wrapText="1"/>
    </xf>
    <xf numFmtId="2" fontId="0" fillId="0" borderId="0" xfId="0" applyNumberFormat="1"/>
    <xf numFmtId="0" fontId="5" fillId="2" borderId="10" xfId="0" applyFont="1" applyFill="1" applyBorder="1" applyAlignment="1">
      <alignment vertical="center" wrapText="1"/>
    </xf>
    <xf numFmtId="0" fontId="4" fillId="3" borderId="5" xfId="0" applyFont="1" applyFill="1" applyBorder="1" applyAlignment="1">
      <alignment vertical="center"/>
    </xf>
    <xf numFmtId="0" fontId="4" fillId="3" borderId="6" xfId="0" applyFont="1" applyFill="1" applyBorder="1" applyAlignment="1">
      <alignment vertical="center"/>
    </xf>
    <xf numFmtId="0" fontId="10" fillId="4" borderId="6" xfId="0" applyFont="1" applyFill="1" applyBorder="1" applyAlignment="1">
      <alignment vertical="center" wrapText="1"/>
    </xf>
    <xf numFmtId="0" fontId="10" fillId="6" borderId="6" xfId="0" applyFont="1" applyFill="1" applyBorder="1" applyAlignment="1">
      <alignment vertical="center" wrapText="1"/>
    </xf>
    <xf numFmtId="0" fontId="5" fillId="2" borderId="6" xfId="0" applyFont="1" applyFill="1" applyBorder="1" applyAlignment="1">
      <alignment horizontal="center" vertical="center"/>
    </xf>
    <xf numFmtId="0" fontId="10" fillId="0" borderId="6" xfId="0" applyFont="1" applyBorder="1" applyAlignment="1">
      <alignment vertical="center" wrapText="1"/>
    </xf>
    <xf numFmtId="0" fontId="10" fillId="0" borderId="6" xfId="0" applyFont="1" applyBorder="1" applyAlignment="1">
      <alignment vertical="center"/>
    </xf>
    <xf numFmtId="0" fontId="10" fillId="0" borderId="9" xfId="0" applyFont="1" applyBorder="1" applyAlignment="1">
      <alignment vertical="center" wrapText="1"/>
    </xf>
    <xf numFmtId="0" fontId="0" fillId="0" borderId="3" xfId="0" applyFont="1" applyBorder="1" applyAlignment="1">
      <alignment horizontal="right"/>
    </xf>
    <xf numFmtId="0" fontId="0" fillId="0" borderId="0" xfId="0" applyFont="1" applyBorder="1" applyAlignment="1">
      <alignment horizontal="right"/>
    </xf>
    <xf numFmtId="0" fontId="0" fillId="0" borderId="8" xfId="0" applyFont="1" applyBorder="1" applyAlignment="1">
      <alignment horizontal="right"/>
    </xf>
    <xf numFmtId="0" fontId="0" fillId="0" borderId="2" xfId="0" applyFont="1" applyBorder="1" applyAlignment="1">
      <alignment horizontal="right"/>
    </xf>
    <xf numFmtId="0" fontId="0" fillId="0" borderId="5" xfId="0" applyFont="1" applyBorder="1" applyAlignment="1">
      <alignment horizontal="right"/>
    </xf>
    <xf numFmtId="0" fontId="0" fillId="0" borderId="7" xfId="0" applyFont="1" applyBorder="1" applyAlignment="1">
      <alignment horizontal="right"/>
    </xf>
    <xf numFmtId="9" fontId="0" fillId="0" borderId="21" xfId="0" applyNumberFormat="1" applyFont="1" applyBorder="1" applyAlignment="1">
      <alignment horizontal="right"/>
    </xf>
    <xf numFmtId="9" fontId="0" fillId="0" borderId="14" xfId="0" applyNumberFormat="1" applyFont="1" applyBorder="1" applyAlignment="1">
      <alignment horizontal="right"/>
    </xf>
    <xf numFmtId="9" fontId="0" fillId="0" borderId="16" xfId="0" applyNumberFormat="1" applyFont="1" applyBorder="1" applyAlignment="1">
      <alignment horizontal="right"/>
    </xf>
    <xf numFmtId="0" fontId="0" fillId="0" borderId="3" xfId="0" applyBorder="1" applyAlignment="1">
      <alignment horizontal="right"/>
    </xf>
    <xf numFmtId="9" fontId="0" fillId="0" borderId="3" xfId="0" applyNumberFormat="1" applyBorder="1" applyAlignment="1">
      <alignment horizontal="right"/>
    </xf>
    <xf numFmtId="0" fontId="0" fillId="0" borderId="0" xfId="0" applyBorder="1" applyAlignment="1">
      <alignment horizontal="right"/>
    </xf>
    <xf numFmtId="9" fontId="0" fillId="0" borderId="0" xfId="0" applyNumberFormat="1" applyBorder="1" applyAlignment="1">
      <alignment horizontal="right"/>
    </xf>
    <xf numFmtId="0" fontId="0" fillId="0" borderId="8" xfId="0" applyBorder="1" applyAlignment="1">
      <alignment horizontal="right"/>
    </xf>
    <xf numFmtId="9" fontId="0" fillId="0" borderId="8" xfId="0" applyNumberFormat="1" applyBorder="1" applyAlignment="1">
      <alignment horizontal="right"/>
    </xf>
    <xf numFmtId="9" fontId="0" fillId="0" borderId="5" xfId="0" applyNumberFormat="1" applyFont="1" applyFill="1" applyBorder="1" applyAlignment="1">
      <alignment horizontal="center" vertical="center"/>
    </xf>
    <xf numFmtId="9" fontId="0" fillId="0" borderId="5" xfId="0" applyNumberFormat="1" applyFont="1" applyBorder="1" applyAlignment="1">
      <alignment horizontal="center" vertical="center"/>
    </xf>
    <xf numFmtId="9" fontId="0" fillId="0" borderId="3" xfId="0" applyNumberFormat="1" applyFont="1" applyBorder="1" applyAlignment="1">
      <alignment horizontal="center" vertical="center"/>
    </xf>
    <xf numFmtId="9" fontId="0" fillId="0" borderId="0" xfId="0" applyNumberFormat="1" applyFont="1" applyBorder="1" applyAlignment="1">
      <alignment horizontal="center" vertical="center"/>
    </xf>
    <xf numFmtId="9" fontId="0" fillId="0" borderId="8" xfId="0" applyNumberFormat="1" applyFont="1" applyBorder="1" applyAlignment="1">
      <alignment horizontal="center" vertical="center"/>
    </xf>
    <xf numFmtId="9" fontId="0" fillId="0" borderId="2" xfId="0" applyNumberFormat="1" applyFont="1" applyBorder="1" applyAlignment="1">
      <alignment horizontal="center" vertical="center"/>
    </xf>
    <xf numFmtId="9" fontId="0" fillId="0" borderId="7" xfId="0" applyNumberFormat="1" applyFont="1" applyBorder="1" applyAlignment="1">
      <alignment horizontal="center" vertical="center"/>
    </xf>
    <xf numFmtId="9" fontId="0" fillId="0" borderId="7" xfId="0" applyNumberFormat="1" applyFont="1" applyFill="1" applyBorder="1" applyAlignment="1">
      <alignment horizontal="center" vertical="center"/>
    </xf>
    <xf numFmtId="0" fontId="1" fillId="0" borderId="0" xfId="0" applyFont="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1" fillId="2" borderId="0" xfId="0" applyFont="1" applyFill="1" applyBorder="1" applyAlignment="1" applyProtection="1">
      <alignment vertical="center"/>
      <protection locked="0"/>
    </xf>
    <xf numFmtId="0" fontId="3" fillId="0" borderId="0" xfId="0" applyFont="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164" fontId="7" fillId="5" borderId="39" xfId="0" applyNumberFormat="1" applyFont="1" applyFill="1" applyBorder="1" applyAlignment="1" applyProtection="1">
      <alignment horizontal="left" vertical="center" wrapText="1"/>
      <protection locked="0"/>
    </xf>
    <xf numFmtId="0" fontId="7" fillId="5" borderId="12" xfId="0" applyFont="1" applyFill="1" applyBorder="1" applyAlignment="1" applyProtection="1">
      <alignment horizontal="left" vertical="center" wrapText="1"/>
      <protection locked="0"/>
    </xf>
    <xf numFmtId="49" fontId="7" fillId="5" borderId="19" xfId="0" applyNumberFormat="1" applyFont="1" applyFill="1" applyBorder="1" applyAlignment="1" applyProtection="1">
      <alignment horizontal="left" vertical="center" wrapText="1"/>
      <protection locked="0"/>
    </xf>
    <xf numFmtId="0" fontId="7" fillId="5" borderId="39" xfId="0" applyFont="1" applyFill="1" applyBorder="1" applyAlignment="1" applyProtection="1">
      <alignment horizontal="left" vertical="center" wrapText="1"/>
      <protection locked="0"/>
    </xf>
    <xf numFmtId="0" fontId="0" fillId="0" borderId="12" xfId="0" applyBorder="1" applyProtection="1">
      <protection locked="0"/>
    </xf>
    <xf numFmtId="0" fontId="17" fillId="0" borderId="19" xfId="1" applyFont="1" applyFill="1" applyBorder="1" applyAlignment="1" applyProtection="1">
      <alignment horizontal="left" vertical="center" wrapText="1"/>
      <protection locked="0"/>
    </xf>
    <xf numFmtId="0" fontId="25" fillId="0" borderId="4" xfId="0" applyFont="1" applyFill="1" applyBorder="1" applyAlignment="1" applyProtection="1">
      <alignment horizontal="left" vertical="center" wrapText="1"/>
      <protection locked="0"/>
    </xf>
    <xf numFmtId="0" fontId="0" fillId="0" borderId="6" xfId="0" applyFont="1" applyFill="1" applyBorder="1" applyAlignment="1" applyProtection="1">
      <alignment vertical="center" wrapText="1"/>
      <protection locked="0"/>
    </xf>
    <xf numFmtId="0" fontId="0" fillId="0" borderId="9" xfId="0" applyFont="1" applyFill="1" applyBorder="1" applyAlignment="1" applyProtection="1">
      <alignment vertical="center" wrapText="1"/>
      <protection locked="0"/>
    </xf>
    <xf numFmtId="0" fontId="25" fillId="0" borderId="6" xfId="0" applyFont="1" applyFill="1" applyBorder="1" applyAlignment="1" applyProtection="1">
      <alignment horizontal="left" vertical="center" wrapText="1"/>
      <protection locked="0"/>
    </xf>
    <xf numFmtId="9" fontId="0" fillId="0" borderId="0" xfId="0" applyNumberFormat="1" applyFont="1" applyAlignment="1">
      <alignment horizontal="center" vertical="center"/>
    </xf>
    <xf numFmtId="0" fontId="0" fillId="0" borderId="0" xfId="0" applyFont="1" applyAlignment="1">
      <alignment vertical="center"/>
    </xf>
    <xf numFmtId="49" fontId="0" fillId="0" borderId="0" xfId="0" applyNumberFormat="1" applyFont="1" applyAlignment="1">
      <alignment vertical="center"/>
    </xf>
    <xf numFmtId="0" fontId="31" fillId="0" borderId="0" xfId="0" applyFont="1"/>
    <xf numFmtId="0" fontId="32" fillId="0" borderId="0" xfId="0" applyFont="1"/>
    <xf numFmtId="0" fontId="33" fillId="0" borderId="0" xfId="0" applyFont="1" applyAlignment="1">
      <alignment horizontal="left" vertical="top" wrapText="1"/>
    </xf>
    <xf numFmtId="0" fontId="34" fillId="0" borderId="0" xfId="0" applyFont="1"/>
    <xf numFmtId="0" fontId="35" fillId="0" borderId="0" xfId="0" applyFont="1"/>
    <xf numFmtId="164" fontId="35" fillId="0" borderId="0" xfId="0" applyNumberFormat="1" applyFont="1" applyAlignment="1">
      <alignment horizontal="left"/>
    </xf>
    <xf numFmtId="0" fontId="1" fillId="11" borderId="3" xfId="0" applyFont="1" applyFill="1" applyBorder="1" applyAlignment="1" applyProtection="1">
      <alignment vertical="center"/>
    </xf>
    <xf numFmtId="0" fontId="2" fillId="11" borderId="21" xfId="0" applyFont="1" applyFill="1" applyBorder="1" applyAlignment="1" applyProtection="1">
      <alignment horizontal="center" vertical="center"/>
    </xf>
    <xf numFmtId="0" fontId="1" fillId="11" borderId="0" xfId="0" applyFont="1" applyFill="1" applyBorder="1" applyAlignment="1" applyProtection="1">
      <alignment vertical="center"/>
    </xf>
    <xf numFmtId="0" fontId="2" fillId="11" borderId="14" xfId="0" applyFont="1" applyFill="1" applyBorder="1" applyAlignment="1" applyProtection="1">
      <alignment horizontal="center" vertical="center"/>
    </xf>
    <xf numFmtId="9" fontId="2" fillId="11" borderId="14" xfId="0" applyNumberFormat="1" applyFont="1" applyFill="1" applyBorder="1" applyAlignment="1" applyProtection="1">
      <alignment horizontal="center" vertical="center"/>
    </xf>
    <xf numFmtId="0" fontId="1" fillId="11" borderId="8" xfId="0" applyFont="1" applyFill="1" applyBorder="1" applyAlignment="1" applyProtection="1">
      <alignment vertical="center"/>
    </xf>
    <xf numFmtId="0" fontId="2" fillId="11" borderId="16" xfId="0" applyFont="1" applyFill="1" applyBorder="1" applyAlignment="1" applyProtection="1">
      <alignment horizontal="center" vertical="center"/>
    </xf>
    <xf numFmtId="9" fontId="2" fillId="11" borderId="16" xfId="0" applyNumberFormat="1" applyFont="1" applyFill="1" applyBorder="1" applyAlignment="1" applyProtection="1">
      <alignment horizontal="center" vertical="center"/>
    </xf>
    <xf numFmtId="0" fontId="7" fillId="5" borderId="36" xfId="0" applyFont="1" applyFill="1" applyBorder="1" applyAlignment="1" applyProtection="1">
      <alignment horizontal="left" vertical="center" wrapText="1"/>
      <protection locked="0"/>
    </xf>
    <xf numFmtId="45" fontId="7" fillId="0" borderId="0" xfId="0" applyNumberFormat="1" applyFont="1" applyFill="1" applyBorder="1" applyAlignment="1">
      <alignment horizontal="left" vertical="center" wrapText="1"/>
    </xf>
    <xf numFmtId="0" fontId="33" fillId="0" borderId="0" xfId="0" applyFont="1" applyAlignment="1">
      <alignment horizontal="left" vertical="top"/>
    </xf>
    <xf numFmtId="0" fontId="32" fillId="0" borderId="0" xfId="0" applyFont="1" applyAlignment="1"/>
    <xf numFmtId="0" fontId="34" fillId="0" borderId="0" xfId="0" applyFont="1" applyAlignment="1"/>
    <xf numFmtId="0" fontId="31" fillId="0" borderId="0" xfId="0" applyFont="1" applyAlignment="1"/>
    <xf numFmtId="0" fontId="37" fillId="0" borderId="0" xfId="0" applyFont="1" applyAlignment="1">
      <alignment horizontal="left" vertical="top"/>
    </xf>
    <xf numFmtId="0" fontId="37" fillId="0" borderId="0" xfId="0" applyFont="1" applyAlignment="1">
      <alignment horizontal="left" vertical="top" wrapText="1"/>
    </xf>
    <xf numFmtId="0" fontId="38" fillId="0" borderId="0" xfId="1" applyFont="1" applyAlignment="1">
      <alignment horizontal="left" vertical="top"/>
    </xf>
    <xf numFmtId="0" fontId="37" fillId="0" borderId="0" xfId="0" applyFont="1"/>
    <xf numFmtId="0" fontId="38" fillId="0" borderId="0" xfId="1" applyFont="1"/>
    <xf numFmtId="0" fontId="39" fillId="0" borderId="0" xfId="0" applyFont="1" applyAlignment="1">
      <alignment horizontal="left" vertical="top" wrapText="1"/>
    </xf>
    <xf numFmtId="0" fontId="36" fillId="0" borderId="0" xfId="0" applyFont="1" applyAlignment="1">
      <alignment horizontal="left" vertical="top" wrapText="1"/>
    </xf>
    <xf numFmtId="0" fontId="37" fillId="0" borderId="0" xfId="0" applyFont="1" applyAlignment="1">
      <alignment horizontal="left" vertical="top" wrapText="1"/>
    </xf>
    <xf numFmtId="0" fontId="8" fillId="3" borderId="1" xfId="0" applyFont="1" applyFill="1" applyBorder="1" applyAlignment="1">
      <alignment horizontal="left"/>
    </xf>
    <xf numFmtId="0" fontId="8" fillId="3" borderId="10" xfId="0" applyFont="1" applyFill="1" applyBorder="1" applyAlignment="1">
      <alignment horizontal="left"/>
    </xf>
    <xf numFmtId="0" fontId="8" fillId="3" borderId="1" xfId="0" applyFont="1" applyFill="1" applyBorder="1" applyAlignment="1">
      <alignment horizontal="left" vertical="center" wrapText="1"/>
    </xf>
    <xf numFmtId="0" fontId="8" fillId="3" borderId="10" xfId="0" applyFont="1" applyFill="1" applyBorder="1" applyAlignment="1">
      <alignment horizontal="left" vertical="center" wrapText="1"/>
    </xf>
    <xf numFmtId="0" fontId="8" fillId="11" borderId="1" xfId="0" applyFont="1" applyFill="1" applyBorder="1" applyAlignment="1">
      <alignment horizontal="left" vertical="center" wrapText="1"/>
    </xf>
    <xf numFmtId="0" fontId="8" fillId="11" borderId="10" xfId="0" applyFont="1" applyFill="1" applyBorder="1" applyAlignment="1">
      <alignment horizontal="left" vertical="center" wrapText="1"/>
    </xf>
    <xf numFmtId="0" fontId="8" fillId="4" borderId="1" xfId="0" applyFont="1" applyFill="1" applyBorder="1" applyAlignment="1">
      <alignment horizontal="left" vertical="center" wrapText="1"/>
    </xf>
    <xf numFmtId="0" fontId="8" fillId="4" borderId="10" xfId="0" applyFont="1" applyFill="1" applyBorder="1" applyAlignment="1">
      <alignment horizontal="left" vertical="center" wrapText="1"/>
    </xf>
    <xf numFmtId="0" fontId="8" fillId="4" borderId="34" xfId="0" applyFont="1" applyFill="1" applyBorder="1" applyAlignment="1">
      <alignment horizontal="left" vertical="center" wrapText="1"/>
    </xf>
    <xf numFmtId="0" fontId="8" fillId="3" borderId="2" xfId="0" applyFont="1" applyFill="1" applyBorder="1" applyAlignment="1">
      <alignment horizontal="left"/>
    </xf>
    <xf numFmtId="0" fontId="8" fillId="3" borderId="3" xfId="0" applyFont="1" applyFill="1" applyBorder="1" applyAlignment="1">
      <alignment horizontal="left"/>
    </xf>
    <xf numFmtId="0" fontId="8" fillId="3" borderId="4" xfId="0" applyFont="1" applyFill="1" applyBorder="1" applyAlignment="1">
      <alignment horizontal="left"/>
    </xf>
    <xf numFmtId="0" fontId="1" fillId="11" borderId="5" xfId="0" applyFont="1" applyFill="1" applyBorder="1" applyAlignment="1" applyProtection="1">
      <alignment horizontal="center" vertical="center"/>
    </xf>
    <xf numFmtId="0" fontId="1" fillId="11" borderId="6" xfId="0" applyFont="1" applyFill="1" applyBorder="1" applyAlignment="1" applyProtection="1">
      <alignment horizontal="center" vertical="center"/>
    </xf>
    <xf numFmtId="0" fontId="1" fillId="11" borderId="7" xfId="0" applyFont="1" applyFill="1" applyBorder="1" applyAlignment="1" applyProtection="1">
      <alignment horizontal="center" vertical="center"/>
    </xf>
    <xf numFmtId="0" fontId="1" fillId="11" borderId="9" xfId="0" applyFont="1" applyFill="1" applyBorder="1" applyAlignment="1" applyProtection="1">
      <alignment horizontal="center" vertical="center"/>
    </xf>
    <xf numFmtId="0" fontId="8" fillId="4" borderId="0" xfId="0" applyFont="1" applyFill="1" applyAlignment="1">
      <alignment horizontal="left" vertical="center" wrapText="1"/>
    </xf>
    <xf numFmtId="0" fontId="1" fillId="11" borderId="2" xfId="0" applyFont="1" applyFill="1" applyBorder="1" applyAlignment="1" applyProtection="1">
      <alignment horizontal="center" vertical="center"/>
    </xf>
    <xf numFmtId="0" fontId="1" fillId="11" borderId="4" xfId="0" applyFont="1" applyFill="1" applyBorder="1" applyAlignment="1" applyProtection="1">
      <alignment horizontal="center" vertical="center"/>
    </xf>
    <xf numFmtId="0" fontId="5" fillId="2" borderId="2"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20" fillId="8" borderId="34" xfId="0" applyFont="1" applyFill="1" applyBorder="1" applyAlignment="1">
      <alignment horizontal="center" vertical="center" wrapText="1"/>
    </xf>
    <xf numFmtId="0" fontId="22" fillId="9" borderId="2" xfId="0" applyFont="1" applyFill="1" applyBorder="1" applyAlignment="1">
      <alignment horizontal="center" vertical="center" wrapText="1"/>
    </xf>
    <xf numFmtId="0" fontId="22" fillId="9" borderId="5" xfId="0" applyFont="1" applyFill="1" applyBorder="1" applyAlignment="1">
      <alignment horizontal="center" vertical="center" wrapText="1"/>
    </xf>
    <xf numFmtId="0" fontId="22" fillId="9" borderId="7" xfId="0" applyFont="1" applyFill="1" applyBorder="1" applyAlignment="1">
      <alignment horizontal="center" vertical="center" wrapText="1"/>
    </xf>
    <xf numFmtId="0" fontId="22" fillId="9" borderId="21" xfId="0" applyFont="1" applyFill="1" applyBorder="1" applyAlignment="1">
      <alignment horizontal="center" vertical="center" wrapText="1"/>
    </xf>
    <xf numFmtId="0" fontId="22" fillId="9" borderId="14" xfId="0" applyFont="1" applyFill="1" applyBorder="1" applyAlignment="1">
      <alignment horizontal="center" vertical="center" wrapText="1"/>
    </xf>
    <xf numFmtId="0" fontId="22" fillId="9" borderId="16" xfId="0" applyFont="1" applyFill="1" applyBorder="1" applyAlignment="1">
      <alignment horizontal="center" vertical="center" wrapText="1"/>
    </xf>
    <xf numFmtId="9" fontId="10" fillId="13" borderId="21" xfId="0" applyNumberFormat="1" applyFont="1" applyFill="1" applyBorder="1" applyAlignment="1">
      <alignment horizontal="center" vertical="center"/>
    </xf>
    <xf numFmtId="9" fontId="10" fillId="13" borderId="14" xfId="0" applyNumberFormat="1" applyFont="1" applyFill="1" applyBorder="1" applyAlignment="1">
      <alignment horizontal="center" vertical="center"/>
    </xf>
    <xf numFmtId="9" fontId="10" fillId="13" borderId="16" xfId="0" applyNumberFormat="1" applyFont="1" applyFill="1" applyBorder="1" applyAlignment="1">
      <alignment horizontal="center" vertical="center"/>
    </xf>
    <xf numFmtId="0" fontId="24" fillId="0" borderId="21"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24" fillId="0" borderId="16"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21" xfId="0" applyFont="1" applyFill="1" applyBorder="1" applyAlignment="1">
      <alignment horizontal="center" vertical="center" wrapText="1"/>
    </xf>
    <xf numFmtId="0" fontId="23" fillId="0" borderId="14"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7" xfId="0" applyFont="1" applyFill="1" applyBorder="1" applyAlignment="1">
      <alignment horizontal="center" vertical="center" wrapText="1"/>
    </xf>
    <xf numFmtId="2" fontId="10" fillId="13" borderId="21" xfId="0" applyNumberFormat="1" applyFont="1" applyFill="1" applyBorder="1" applyAlignment="1">
      <alignment horizontal="center" vertical="center"/>
    </xf>
    <xf numFmtId="2" fontId="10" fillId="13" borderId="14" xfId="0" applyNumberFormat="1" applyFont="1" applyFill="1" applyBorder="1" applyAlignment="1">
      <alignment horizontal="center" vertical="center"/>
    </xf>
    <xf numFmtId="2" fontId="10" fillId="13" borderId="16" xfId="0" applyNumberFormat="1" applyFont="1" applyFill="1" applyBorder="1" applyAlignment="1">
      <alignment horizontal="center" vertical="center"/>
    </xf>
    <xf numFmtId="0" fontId="20" fillId="8" borderId="1" xfId="0" applyFont="1" applyFill="1" applyBorder="1" applyAlignment="1">
      <alignment horizontal="center" vertical="center" wrapText="1"/>
    </xf>
    <xf numFmtId="0" fontId="20" fillId="8" borderId="10" xfId="0" applyFont="1" applyFill="1" applyBorder="1" applyAlignment="1">
      <alignment horizontal="center" vertical="center" wrapText="1"/>
    </xf>
    <xf numFmtId="0" fontId="21" fillId="9" borderId="28" xfId="0" applyFont="1" applyFill="1" applyBorder="1" applyAlignment="1">
      <alignment vertical="center" wrapText="1"/>
    </xf>
    <xf numFmtId="0" fontId="21" fillId="9" borderId="30" xfId="0" applyFont="1" applyFill="1" applyBorder="1" applyAlignment="1">
      <alignment vertical="center" wrapText="1"/>
    </xf>
    <xf numFmtId="0" fontId="21" fillId="9" borderId="31" xfId="0" applyFont="1" applyFill="1" applyBorder="1" applyAlignment="1">
      <alignment vertical="center" wrapText="1"/>
    </xf>
    <xf numFmtId="0" fontId="21" fillId="9" borderId="22" xfId="0" applyFont="1" applyFill="1" applyBorder="1" applyAlignment="1">
      <alignment vertical="center" wrapText="1"/>
    </xf>
    <xf numFmtId="0" fontId="27" fillId="9" borderId="23" xfId="0" applyFont="1" applyFill="1" applyBorder="1" applyAlignment="1">
      <alignment vertical="center" wrapText="1"/>
    </xf>
    <xf numFmtId="0" fontId="21" fillId="9" borderId="25" xfId="0" applyFont="1" applyFill="1" applyBorder="1" applyAlignment="1">
      <alignment vertical="center" wrapText="1"/>
    </xf>
    <xf numFmtId="0" fontId="27" fillId="9" borderId="26" xfId="0" applyFont="1" applyFill="1" applyBorder="1" applyAlignment="1">
      <alignment vertical="center" wrapText="1"/>
    </xf>
    <xf numFmtId="0" fontId="27" fillId="9" borderId="29" xfId="0" applyFont="1" applyFill="1" applyBorder="1" applyAlignment="1">
      <alignment vertical="center" wrapText="1"/>
    </xf>
    <xf numFmtId="0" fontId="27" fillId="9" borderId="32" xfId="0" applyFont="1" applyFill="1" applyBorder="1" applyAlignment="1">
      <alignment vertical="center" wrapText="1"/>
    </xf>
    <xf numFmtId="0" fontId="30" fillId="0" borderId="22" xfId="0" applyFont="1" applyBorder="1" applyAlignment="1">
      <alignment vertical="center" wrapText="1"/>
    </xf>
    <xf numFmtId="0" fontId="30" fillId="0" borderId="20" xfId="0" applyFont="1" applyBorder="1" applyAlignment="1">
      <alignment vertical="center" wrapText="1"/>
    </xf>
    <xf numFmtId="0" fontId="26" fillId="0" borderId="23" xfId="0" applyFont="1" applyBorder="1" applyAlignment="1">
      <alignment vertical="center" wrapText="1"/>
    </xf>
    <xf numFmtId="0" fontId="26" fillId="0" borderId="24" xfId="0" applyFont="1" applyBorder="1" applyAlignment="1">
      <alignment vertical="center" wrapText="1"/>
    </xf>
    <xf numFmtId="0" fontId="30" fillId="0" borderId="25" xfId="0" applyFont="1" applyBorder="1" applyAlignment="1">
      <alignment vertical="center" wrapText="1"/>
    </xf>
    <xf numFmtId="0" fontId="26" fillId="0" borderId="26" xfId="0" applyFont="1" applyBorder="1" applyAlignment="1">
      <alignment vertical="center" wrapText="1"/>
    </xf>
    <xf numFmtId="0" fontId="2" fillId="4" borderId="1" xfId="0" applyFont="1" applyFill="1" applyBorder="1" applyAlignment="1">
      <alignment horizontal="left" vertical="center" wrapText="1"/>
    </xf>
    <xf numFmtId="0" fontId="2" fillId="4" borderId="34"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0" xfId="0" applyFont="1" applyFill="1" applyBorder="1" applyAlignment="1">
      <alignment horizontal="left" vertical="center" wrapText="1"/>
    </xf>
    <xf numFmtId="0" fontId="5" fillId="2" borderId="0" xfId="0" applyFont="1" applyFill="1" applyAlignment="1">
      <alignment horizontal="left" vertical="center"/>
    </xf>
  </cellXfs>
  <cellStyles count="2">
    <cellStyle name="Hyperlink" xfId="1" builtinId="8"/>
    <cellStyle name="Normal" xfId="0" builtinId="0"/>
  </cellStyles>
  <dxfs count="20">
    <dxf>
      <font>
        <b/>
        <i val="0"/>
        <color theme="0"/>
      </font>
      <fill>
        <patternFill>
          <bgColor theme="5"/>
        </patternFill>
      </fill>
    </dxf>
    <dxf>
      <font>
        <b/>
        <i val="0"/>
        <color theme="0"/>
      </font>
      <fill>
        <patternFill>
          <bgColor theme="9"/>
        </patternFill>
      </fill>
    </dxf>
    <dxf>
      <font>
        <b/>
        <i val="0"/>
        <color theme="0"/>
      </font>
      <fill>
        <patternFill>
          <bgColor theme="5"/>
        </patternFill>
      </fill>
    </dxf>
    <dxf>
      <font>
        <b/>
        <i val="0"/>
        <color theme="0"/>
      </font>
      <fill>
        <patternFill>
          <bgColor theme="9"/>
        </patternFill>
      </fill>
    </dxf>
    <dxf>
      <font>
        <b/>
        <i val="0"/>
        <color theme="0"/>
      </font>
      <fill>
        <patternFill>
          <bgColor theme="5"/>
        </patternFill>
      </fill>
    </dxf>
    <dxf>
      <font>
        <b/>
        <i val="0"/>
        <color theme="0"/>
      </font>
      <fill>
        <patternFill>
          <bgColor theme="9"/>
        </patternFill>
      </fill>
    </dxf>
    <dxf>
      <font>
        <b/>
        <i val="0"/>
        <color theme="0"/>
      </font>
      <fill>
        <patternFill>
          <bgColor theme="5"/>
        </patternFill>
      </fill>
    </dxf>
    <dxf>
      <font>
        <b/>
        <i val="0"/>
        <color theme="0"/>
      </font>
      <fill>
        <patternFill>
          <bgColor theme="9"/>
        </patternFill>
      </fill>
    </dxf>
    <dxf>
      <font>
        <b/>
        <i val="0"/>
        <color theme="0"/>
      </font>
      <fill>
        <patternFill>
          <bgColor theme="5"/>
        </patternFill>
      </fill>
    </dxf>
    <dxf>
      <font>
        <b/>
        <i val="0"/>
        <color theme="0"/>
      </font>
      <fill>
        <patternFill>
          <bgColor theme="9"/>
        </patternFill>
      </fill>
    </dxf>
    <dxf>
      <font>
        <b/>
        <i val="0"/>
        <color theme="0"/>
      </font>
      <fill>
        <patternFill>
          <bgColor theme="5"/>
        </patternFill>
      </fill>
    </dxf>
    <dxf>
      <font>
        <b/>
        <i val="0"/>
        <color theme="0"/>
      </font>
      <fill>
        <patternFill>
          <bgColor theme="9"/>
        </patternFill>
      </fill>
    </dxf>
    <dxf>
      <font>
        <b/>
        <i val="0"/>
        <color theme="0"/>
      </font>
      <fill>
        <patternFill>
          <bgColor theme="5"/>
        </patternFill>
      </fill>
    </dxf>
    <dxf>
      <font>
        <b/>
        <i val="0"/>
        <color theme="0"/>
      </font>
      <fill>
        <patternFill>
          <bgColor theme="9"/>
        </patternFill>
      </fill>
    </dxf>
    <dxf>
      <font>
        <b/>
        <i val="0"/>
        <color theme="0"/>
      </font>
      <fill>
        <patternFill>
          <bgColor theme="5"/>
        </patternFill>
      </fill>
    </dxf>
    <dxf>
      <font>
        <b/>
        <i val="0"/>
        <color theme="0"/>
      </font>
      <fill>
        <patternFill>
          <bgColor theme="9"/>
        </patternFill>
      </fill>
    </dxf>
    <dxf>
      <font>
        <b/>
        <i val="0"/>
        <color theme="0"/>
      </font>
      <fill>
        <patternFill>
          <bgColor theme="5"/>
        </patternFill>
      </fill>
    </dxf>
    <dxf>
      <font>
        <b/>
        <i val="0"/>
        <color theme="0"/>
      </font>
      <fill>
        <patternFill>
          <bgColor theme="9"/>
        </patternFill>
      </fill>
    </dxf>
    <dxf>
      <font>
        <b/>
        <i val="0"/>
        <color theme="0"/>
      </font>
      <fill>
        <patternFill>
          <bgColor theme="5"/>
        </patternFill>
      </fill>
    </dxf>
    <dxf>
      <font>
        <b/>
        <i val="0"/>
        <color theme="0"/>
      </font>
      <fill>
        <patternFill>
          <bgColor theme="9"/>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nam12.safelinks.protection.outlook.com/?url=https%3A%2F%2Fwww.mathematica.org%2F-%2Fmedia%2FB0CAB9E122F645619F40B4C0EC834757.ashx&amp;data=05%7C02%7CLAmos%40mathematica-mpr.com%7C0e78ed83e78e4009afb708dd3190beab%7C13af8d650b4b4c0fa446a427419abfd6%7C0%7C0%7C638721219927151063%7CUnknown%7CTWFpbGZsb3d8eyJFbXB0eU1hcGkiOnRydWUsIlYiOiIwLjAuMDAwMCIsIlAiOiJXaW4zMiIsIkFOIjoiTWFpbCIsIldUIjoyfQ%3D%3D%7C0%7C%7C%7C&amp;sdata=oIxcs%2BChh1FP9fSi9s6nbBn1RLx0tYFyZG%2B3d2747Xo%3D&amp;reserved=0" TargetMode="External"/><Relationship Id="rId1" Type="http://schemas.openxmlformats.org/officeDocument/2006/relationships/hyperlink" Target="https://www.mathematica.org/projects/the-analysis-of-middle-school-math-system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E25A4-474C-448E-AE97-3B0CB5A8AF30}">
  <sheetPr>
    <tabColor theme="7" tint="0.59999389629810485"/>
  </sheetPr>
  <dimension ref="A1:J20"/>
  <sheetViews>
    <sheetView showGridLines="0" tabSelected="1" workbookViewId="0">
      <selection activeCell="A18" sqref="A18"/>
    </sheetView>
  </sheetViews>
  <sheetFormatPr defaultRowHeight="16" x14ac:dyDescent="0.45"/>
  <cols>
    <col min="1" max="1" width="36.81640625" style="196" customWidth="1"/>
    <col min="2" max="2" width="38.453125" style="215" customWidth="1"/>
    <col min="3" max="3" width="8.7265625" style="196" customWidth="1"/>
    <col min="4" max="16384" width="8.7265625" style="196"/>
  </cols>
  <sheetData>
    <row r="1" spans="1:10" s="197" customFormat="1" ht="21" x14ac:dyDescent="0.55000000000000004">
      <c r="A1" s="197" t="s">
        <v>561</v>
      </c>
      <c r="B1" s="213"/>
    </row>
    <row r="2" spans="1:10" s="199" customFormat="1" ht="17.5" x14ac:dyDescent="0.45">
      <c r="A2" s="200" t="s">
        <v>562</v>
      </c>
      <c r="B2" s="214"/>
    </row>
    <row r="3" spans="1:10" s="199" customFormat="1" ht="17.5" x14ac:dyDescent="0.45">
      <c r="A3" s="201" t="s">
        <v>563</v>
      </c>
      <c r="B3" s="214"/>
    </row>
    <row r="5" spans="1:10" s="219" customFormat="1" ht="16" customHeight="1" x14ac:dyDescent="0.45">
      <c r="A5" s="222" t="s">
        <v>568</v>
      </c>
      <c r="B5" s="222"/>
      <c r="C5" s="222"/>
      <c r="D5" s="222"/>
      <c r="E5" s="222"/>
      <c r="F5" s="222"/>
      <c r="G5" s="217"/>
      <c r="H5" s="217"/>
      <c r="I5" s="217"/>
      <c r="J5" s="217"/>
    </row>
    <row r="6" spans="1:10" s="219" customFormat="1" x14ac:dyDescent="0.45">
      <c r="A6" s="222"/>
      <c r="B6" s="222"/>
      <c r="C6" s="222"/>
      <c r="D6" s="222"/>
      <c r="E6" s="222"/>
      <c r="F6" s="222"/>
      <c r="G6" s="217"/>
      <c r="H6" s="217"/>
      <c r="I6" s="217"/>
      <c r="J6" s="217"/>
    </row>
    <row r="7" spans="1:10" s="219" customFormat="1" ht="15.5" customHeight="1" x14ac:dyDescent="0.45">
      <c r="A7" s="222"/>
      <c r="B7" s="222"/>
      <c r="C7" s="222"/>
      <c r="D7" s="222"/>
      <c r="E7" s="222"/>
      <c r="F7" s="222"/>
      <c r="G7" s="217"/>
      <c r="H7" s="217"/>
      <c r="I7" s="217"/>
      <c r="J7" s="217"/>
    </row>
    <row r="8" spans="1:10" s="219" customFormat="1" ht="21.5" customHeight="1" x14ac:dyDescent="0.45">
      <c r="A8" s="222"/>
      <c r="B8" s="222"/>
      <c r="C8" s="222"/>
      <c r="D8" s="222"/>
      <c r="E8" s="222"/>
      <c r="F8" s="222"/>
      <c r="G8" s="217"/>
      <c r="H8" s="217"/>
      <c r="I8" s="217"/>
      <c r="J8" s="217"/>
    </row>
    <row r="9" spans="1:10" s="219" customFormat="1" ht="15" customHeight="1" x14ac:dyDescent="0.45">
      <c r="A9" s="222"/>
      <c r="B9" s="222"/>
      <c r="C9" s="222"/>
      <c r="D9" s="222"/>
      <c r="E9" s="222"/>
      <c r="F9" s="222"/>
      <c r="G9" s="217"/>
      <c r="H9" s="217"/>
      <c r="I9" s="217"/>
      <c r="J9" s="217"/>
    </row>
    <row r="10" spans="1:10" s="219" customFormat="1" x14ac:dyDescent="0.45">
      <c r="A10" s="216" t="s">
        <v>567</v>
      </c>
      <c r="B10" s="218" t="s">
        <v>566</v>
      </c>
      <c r="C10" s="217"/>
      <c r="D10" s="217"/>
      <c r="E10" s="217"/>
      <c r="F10" s="217"/>
      <c r="G10" s="217"/>
      <c r="H10" s="217"/>
      <c r="I10" s="217"/>
      <c r="J10" s="217"/>
    </row>
    <row r="11" spans="1:10" s="219" customFormat="1" x14ac:dyDescent="0.45">
      <c r="A11" s="216"/>
      <c r="B11" s="216"/>
      <c r="C11" s="217"/>
      <c r="D11" s="217"/>
      <c r="E11" s="217"/>
      <c r="F11" s="217"/>
      <c r="G11" s="217"/>
      <c r="H11" s="217"/>
      <c r="I11" s="217"/>
      <c r="J11" s="217"/>
    </row>
    <row r="12" spans="1:10" s="219" customFormat="1" ht="16" customHeight="1" x14ac:dyDescent="0.45">
      <c r="A12" s="223" t="s">
        <v>570</v>
      </c>
      <c r="B12" s="223"/>
      <c r="C12" s="223"/>
      <c r="D12" s="223"/>
      <c r="E12" s="217"/>
      <c r="F12" s="217"/>
      <c r="G12" s="217"/>
      <c r="H12" s="217"/>
      <c r="I12" s="217"/>
      <c r="J12" s="217"/>
    </row>
    <row r="13" spans="1:10" s="219" customFormat="1" x14ac:dyDescent="0.45">
      <c r="A13" s="223"/>
      <c r="B13" s="223"/>
      <c r="C13" s="223"/>
      <c r="D13" s="223"/>
      <c r="E13" s="217"/>
      <c r="F13" s="217"/>
      <c r="G13" s="217"/>
      <c r="H13" s="217"/>
      <c r="I13" s="217"/>
      <c r="J13" s="217"/>
    </row>
    <row r="14" spans="1:10" s="219" customFormat="1" x14ac:dyDescent="0.45">
      <c r="A14" s="223"/>
      <c r="B14" s="223"/>
      <c r="C14" s="223"/>
      <c r="D14" s="223"/>
      <c r="E14" s="217"/>
      <c r="F14" s="217"/>
      <c r="G14" s="217"/>
      <c r="H14" s="217"/>
      <c r="I14" s="217"/>
      <c r="J14" s="217"/>
    </row>
    <row r="15" spans="1:10" s="219" customFormat="1" x14ac:dyDescent="0.45">
      <c r="A15" s="220" t="s">
        <v>569</v>
      </c>
      <c r="B15" s="216"/>
      <c r="C15" s="217"/>
      <c r="D15" s="217"/>
      <c r="E15" s="217"/>
      <c r="F15" s="217"/>
      <c r="G15" s="217"/>
      <c r="H15" s="217"/>
      <c r="I15" s="217"/>
      <c r="J15" s="217"/>
    </row>
    <row r="16" spans="1:10" x14ac:dyDescent="0.45">
      <c r="A16" s="217"/>
      <c r="B16" s="216"/>
      <c r="C16" s="217"/>
      <c r="D16" s="217"/>
      <c r="E16" s="217"/>
      <c r="F16" s="217"/>
      <c r="G16" s="198"/>
      <c r="H16" s="198"/>
      <c r="I16" s="198"/>
      <c r="J16" s="198"/>
    </row>
    <row r="17" spans="1:10" x14ac:dyDescent="0.45">
      <c r="A17" s="221" t="s">
        <v>571</v>
      </c>
      <c r="B17" s="216"/>
      <c r="C17" s="217"/>
      <c r="D17" s="217"/>
      <c r="E17" s="217"/>
      <c r="F17" s="217"/>
      <c r="G17" s="198"/>
      <c r="H17" s="198"/>
      <c r="I17" s="198"/>
      <c r="J17" s="198"/>
    </row>
    <row r="18" spans="1:10" ht="64" x14ac:dyDescent="0.45">
      <c r="A18" s="217" t="s">
        <v>572</v>
      </c>
      <c r="B18" s="216"/>
      <c r="C18" s="217"/>
      <c r="D18" s="217"/>
      <c r="E18" s="217"/>
      <c r="F18" s="217"/>
      <c r="G18" s="198"/>
      <c r="H18" s="198"/>
      <c r="I18" s="198"/>
      <c r="J18" s="198"/>
    </row>
    <row r="19" spans="1:10" x14ac:dyDescent="0.45">
      <c r="A19" s="217"/>
      <c r="B19" s="216"/>
      <c r="C19" s="217"/>
      <c r="D19" s="217"/>
      <c r="E19" s="217"/>
      <c r="F19" s="217"/>
      <c r="G19" s="198"/>
      <c r="H19" s="198"/>
      <c r="I19" s="198"/>
      <c r="J19" s="198"/>
    </row>
    <row r="20" spans="1:10" x14ac:dyDescent="0.45">
      <c r="A20" s="198"/>
      <c r="B20" s="212"/>
      <c r="C20" s="198"/>
      <c r="D20" s="198"/>
      <c r="E20" s="198"/>
      <c r="F20" s="198"/>
      <c r="G20" s="198"/>
      <c r="H20" s="198"/>
      <c r="I20" s="198"/>
      <c r="J20" s="198"/>
    </row>
  </sheetData>
  <sheetProtection algorithmName="SHA-512" hashValue="v0orRvCnb6MUpDQy5BPw25wWWGjUFkvuxCY7GMq5DddqiqxjZNV9+mmvCvJRcJlT8wrmY42gce5+z6mv3MTeRg==" saltValue="aSjtBufkaMa9g5H6no8jcg==" spinCount="100000" sheet="1" objects="1" scenarios="1"/>
  <mergeCells count="2">
    <mergeCell ref="A5:F9"/>
    <mergeCell ref="A12:D14"/>
  </mergeCells>
  <hyperlinks>
    <hyperlink ref="B10" r:id="rId1" xr:uid="{3E1AED2D-9A1D-415F-B1B8-30EE0BA18F58}"/>
    <hyperlink ref="A15" r:id="rId2" display="https://nam12.safelinks.protection.outlook.com/?url=https%3A%2F%2Fwww.mathematica.org%2F-%2Fmedia%2FB0CAB9E122F645619F40B4C0EC834757.ashx&amp;data=05%7C02%7CLAmos%40mathematica-mpr.com%7C0e78ed83e78e4009afb708dd3190beab%7C13af8d650b4b4c0fa446a427419abfd6%7C0%7C0%7C638721219927151063%7CUnknown%7CTWFpbGZsb3d8eyJFbXB0eU1hcGkiOnRydWUsIlYiOiIwLjAuMDAwMCIsIlAiOiJXaW4zMiIsIkFOIjoiTWFpbCIsIldUIjoyfQ%3D%3D%7C0%7C%7C%7C&amp;sdata=oIxcs%2BChh1FP9fSi9s6nbBn1RLx0tYFyZG%2B3d2747Xo%3D&amp;reserved=0" xr:uid="{6A3B3649-56DA-4463-AD02-BD815BD4A6F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233FE-2C3F-4D28-AB85-9A7546566F96}">
  <sheetPr codeName="Sheet1">
    <tabColor theme="7" tint="0.59999389629810485"/>
  </sheetPr>
  <dimension ref="A1:M22"/>
  <sheetViews>
    <sheetView workbookViewId="0">
      <selection sqref="A1:B1"/>
    </sheetView>
  </sheetViews>
  <sheetFormatPr defaultRowHeight="14.5" x14ac:dyDescent="0.35"/>
  <cols>
    <col min="1" max="1" width="36.54296875" customWidth="1"/>
    <col min="2" max="2" width="83" customWidth="1"/>
    <col min="4" max="4" width="61.7265625" customWidth="1"/>
    <col min="5" max="5" width="14" customWidth="1"/>
  </cols>
  <sheetData>
    <row r="1" spans="1:13" ht="77.25" customHeight="1" thickBot="1" x14ac:dyDescent="0.4">
      <c r="A1" s="230" t="s">
        <v>555</v>
      </c>
      <c r="B1" s="231"/>
    </row>
    <row r="2" spans="1:13" ht="15" thickBot="1" x14ac:dyDescent="0.4"/>
    <row r="3" spans="1:13" ht="17" thickBot="1" x14ac:dyDescent="0.5">
      <c r="A3" s="224" t="s">
        <v>552</v>
      </c>
      <c r="B3" s="225"/>
      <c r="D3" s="228" t="s">
        <v>554</v>
      </c>
      <c r="E3" s="229"/>
    </row>
    <row r="4" spans="1:13" ht="16.5" x14ac:dyDescent="0.35">
      <c r="A4" s="99" t="s">
        <v>0</v>
      </c>
      <c r="B4" s="183"/>
      <c r="D4" s="103" t="s">
        <v>6</v>
      </c>
      <c r="E4" s="100">
        <f>'3. Coding Worksheet'!AA99</f>
        <v>0</v>
      </c>
    </row>
    <row r="5" spans="1:13" ht="16.5" x14ac:dyDescent="0.35">
      <c r="A5" s="44" t="s">
        <v>456</v>
      </c>
      <c r="B5" s="184"/>
      <c r="D5" s="104" t="s">
        <v>542</v>
      </c>
      <c r="E5" s="98">
        <f>'3. Coding Worksheet'!AA110</f>
        <v>0</v>
      </c>
    </row>
    <row r="6" spans="1:13" ht="16.5" x14ac:dyDescent="0.35">
      <c r="A6" s="44" t="s">
        <v>457</v>
      </c>
      <c r="B6" s="184"/>
      <c r="D6" s="105" t="s">
        <v>1</v>
      </c>
      <c r="E6" s="96">
        <f>'3. Coding Worksheet'!AA107</f>
        <v>0</v>
      </c>
    </row>
    <row r="7" spans="1:13" ht="17" thickBot="1" x14ac:dyDescent="0.4">
      <c r="A7" s="44" t="s">
        <v>565</v>
      </c>
      <c r="B7" s="184"/>
      <c r="D7" s="106" t="s">
        <v>2</v>
      </c>
      <c r="E7" s="97" t="str">
        <f>'3. Coding Worksheet'!AB107</f>
        <v>0:00</v>
      </c>
      <c r="K7" s="6"/>
      <c r="L7" s="6"/>
      <c r="M7" s="6"/>
    </row>
    <row r="8" spans="1:13" ht="16.5" x14ac:dyDescent="0.35">
      <c r="A8" s="44" t="s">
        <v>459</v>
      </c>
      <c r="B8" s="210"/>
      <c r="D8" s="101"/>
      <c r="E8" s="211"/>
      <c r="K8" s="6"/>
      <c r="L8" s="6"/>
      <c r="M8" s="6"/>
    </row>
    <row r="9" spans="1:13" ht="17" thickBot="1" x14ac:dyDescent="0.5">
      <c r="A9" s="45" t="s">
        <v>458</v>
      </c>
      <c r="B9" s="185"/>
      <c r="C9" s="7"/>
    </row>
    <row r="10" spans="1:13" ht="17" thickBot="1" x14ac:dyDescent="0.4">
      <c r="A10" s="40"/>
      <c r="B10" s="41"/>
    </row>
    <row r="11" spans="1:13" ht="18" customHeight="1" thickBot="1" x14ac:dyDescent="0.4">
      <c r="A11" s="226" t="s">
        <v>553</v>
      </c>
      <c r="B11" s="227"/>
    </row>
    <row r="12" spans="1:13" ht="16.5" x14ac:dyDescent="0.35">
      <c r="A12" s="99" t="s">
        <v>3</v>
      </c>
      <c r="B12" s="186"/>
    </row>
    <row r="13" spans="1:13" ht="16.5" x14ac:dyDescent="0.35">
      <c r="A13" s="44" t="s">
        <v>4</v>
      </c>
      <c r="B13" s="184"/>
    </row>
    <row r="14" spans="1:13" ht="16.5" x14ac:dyDescent="0.35">
      <c r="A14" s="44" t="s">
        <v>5</v>
      </c>
      <c r="B14" s="184"/>
    </row>
    <row r="15" spans="1:13" ht="53.25" customHeight="1" x14ac:dyDescent="0.35">
      <c r="A15" s="44" t="s">
        <v>461</v>
      </c>
      <c r="B15" s="187"/>
    </row>
    <row r="16" spans="1:13" ht="52.5" customHeight="1" x14ac:dyDescent="0.45">
      <c r="A16" s="46" t="s">
        <v>460</v>
      </c>
      <c r="B16" s="187"/>
      <c r="C16" s="43"/>
    </row>
    <row r="17" spans="1:3" ht="54" customHeight="1" x14ac:dyDescent="0.35">
      <c r="A17" s="46" t="s">
        <v>462</v>
      </c>
      <c r="B17" s="187"/>
    </row>
    <row r="18" spans="1:3" ht="54" customHeight="1" thickBot="1" x14ac:dyDescent="0.4">
      <c r="A18" s="47" t="s">
        <v>463</v>
      </c>
      <c r="B18" s="188"/>
    </row>
    <row r="19" spans="1:3" ht="17.25" customHeight="1" x14ac:dyDescent="0.35">
      <c r="A19" s="101"/>
      <c r="B19" s="102"/>
    </row>
    <row r="21" spans="1:3" ht="16.5" x14ac:dyDescent="0.45">
      <c r="C21" s="39"/>
    </row>
    <row r="22" spans="1:3" ht="16.5" x14ac:dyDescent="0.45">
      <c r="C22" s="39"/>
    </row>
  </sheetData>
  <mergeCells count="4">
    <mergeCell ref="A3:B3"/>
    <mergeCell ref="A11:B11"/>
    <mergeCell ref="D3:E3"/>
    <mergeCell ref="A1:B1"/>
  </mergeCells>
  <phoneticPr fontId="9" type="noConversion"/>
  <dataValidations count="4">
    <dataValidation type="list" allowBlank="1" showInputMessage="1" showErrorMessage="1" sqref="B12" xr:uid="{0881BA03-CA6A-4DD5-8996-8D0DC0203594}">
      <formula1>"6,7,8"</formula1>
    </dataValidation>
    <dataValidation type="list" allowBlank="1" showInputMessage="1" showErrorMessage="1" sqref="B13:B14" xr:uid="{1A8425B8-BB5E-4915-8B7F-8669D9D445C1}">
      <formula1>"Yes, No, ?"</formula1>
    </dataValidation>
    <dataValidation allowBlank="1" showInputMessage="1" showErrorMessage="1" promptTitle="Coder Notes" prompt="Highlight any context or observations that may be useful for the interviewer or future analysis. _x000a_If multple school staff are present, please describe their roles here. " sqref="B18:B19" xr:uid="{88CEAD63-C358-4B87-97BF-C09C41515E75}"/>
    <dataValidation allowBlank="1" showInputMessage="1" showErrorMessage="1" promptTitle="Coder Notes" prompt="Formula - please do not edit!" sqref="E4:E8" xr:uid="{3DCDCD77-4ABB-45C6-B074-DED9CFEDD983}"/>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D7A55-B33F-4029-A2BF-E477BA2C7A0B}">
  <sheetPr>
    <tabColor theme="7" tint="0.59999389629810485"/>
  </sheetPr>
  <dimension ref="A1:M27"/>
  <sheetViews>
    <sheetView workbookViewId="0">
      <selection sqref="A1:C1"/>
    </sheetView>
  </sheetViews>
  <sheetFormatPr defaultRowHeight="14.5" x14ac:dyDescent="0.35"/>
  <cols>
    <col min="1" max="1" width="12.54296875" customWidth="1"/>
    <col min="2" max="2" width="10.54296875" customWidth="1"/>
    <col min="3" max="3" width="83" customWidth="1"/>
  </cols>
  <sheetData>
    <row r="1" spans="1:13" ht="91.5" customHeight="1" thickBot="1" x14ac:dyDescent="0.4">
      <c r="A1" s="230" t="s">
        <v>556</v>
      </c>
      <c r="B1" s="232"/>
      <c r="C1" s="231"/>
    </row>
    <row r="2" spans="1:13" ht="15" thickBot="1" x14ac:dyDescent="0.4"/>
    <row r="3" spans="1:13" ht="17" thickBot="1" x14ac:dyDescent="0.5">
      <c r="A3" s="233" t="s">
        <v>7</v>
      </c>
      <c r="B3" s="234"/>
      <c r="C3" s="235"/>
    </row>
    <row r="4" spans="1:13" ht="121.5" customHeight="1" x14ac:dyDescent="0.35">
      <c r="A4" s="116" t="s">
        <v>8</v>
      </c>
      <c r="B4" s="117" t="s">
        <v>37</v>
      </c>
      <c r="C4" s="189"/>
      <c r="E4" s="8"/>
      <c r="F4" s="8"/>
      <c r="G4" s="8"/>
      <c r="H4" s="8"/>
      <c r="I4" s="8"/>
      <c r="J4" s="8"/>
      <c r="K4" s="8"/>
      <c r="L4" s="8"/>
      <c r="M4" s="8"/>
    </row>
    <row r="5" spans="1:13" ht="121.5" customHeight="1" x14ac:dyDescent="0.35">
      <c r="A5" s="113" t="s">
        <v>9</v>
      </c>
      <c r="B5" s="115" t="s">
        <v>38</v>
      </c>
      <c r="C5" s="192"/>
    </row>
    <row r="6" spans="1:13" ht="121.5" customHeight="1" x14ac:dyDescent="0.35">
      <c r="A6" s="113" t="s">
        <v>10</v>
      </c>
      <c r="B6" s="115" t="s">
        <v>39</v>
      </c>
      <c r="C6" s="192"/>
    </row>
    <row r="7" spans="1:13" ht="121.5" customHeight="1" x14ac:dyDescent="0.35">
      <c r="A7" s="113" t="s">
        <v>11</v>
      </c>
      <c r="B7" s="115" t="s">
        <v>40</v>
      </c>
      <c r="C7" s="192"/>
    </row>
    <row r="8" spans="1:13" ht="121.5" customHeight="1" x14ac:dyDescent="0.35">
      <c r="A8" s="113" t="s">
        <v>12</v>
      </c>
      <c r="B8" s="115" t="s">
        <v>41</v>
      </c>
      <c r="C8" s="192"/>
    </row>
    <row r="9" spans="1:13" ht="121.5" customHeight="1" x14ac:dyDescent="0.35">
      <c r="A9" s="113" t="s">
        <v>13</v>
      </c>
      <c r="B9" s="115" t="s">
        <v>42</v>
      </c>
      <c r="C9" s="192"/>
    </row>
    <row r="10" spans="1:13" ht="121.5" customHeight="1" x14ac:dyDescent="0.35">
      <c r="A10" s="113" t="s">
        <v>14</v>
      </c>
      <c r="B10" s="115" t="s">
        <v>43</v>
      </c>
      <c r="C10" s="192"/>
    </row>
    <row r="11" spans="1:13" ht="121.5" customHeight="1" x14ac:dyDescent="0.35">
      <c r="A11" s="113" t="s">
        <v>15</v>
      </c>
      <c r="B11" s="115" t="s">
        <v>44</v>
      </c>
      <c r="C11" s="192"/>
    </row>
    <row r="12" spans="1:13" ht="121.5" customHeight="1" x14ac:dyDescent="0.35">
      <c r="A12" s="113" t="s">
        <v>16</v>
      </c>
      <c r="B12" s="115" t="s">
        <v>45</v>
      </c>
      <c r="C12" s="192"/>
    </row>
    <row r="13" spans="1:13" ht="121.5" customHeight="1" x14ac:dyDescent="0.35">
      <c r="A13" s="113" t="s">
        <v>17</v>
      </c>
      <c r="B13" s="115" t="s">
        <v>46</v>
      </c>
      <c r="C13" s="190"/>
    </row>
    <row r="14" spans="1:13" ht="121.5" customHeight="1" x14ac:dyDescent="0.35">
      <c r="A14" s="113" t="s">
        <v>18</v>
      </c>
      <c r="B14" s="115" t="s">
        <v>47</v>
      </c>
      <c r="C14" s="190"/>
    </row>
    <row r="15" spans="1:13" ht="121.5" customHeight="1" x14ac:dyDescent="0.35">
      <c r="A15" s="113" t="s">
        <v>19</v>
      </c>
      <c r="B15" s="115" t="s">
        <v>48</v>
      </c>
      <c r="C15" s="190"/>
    </row>
    <row r="16" spans="1:13" ht="121.5" customHeight="1" x14ac:dyDescent="0.35">
      <c r="A16" s="113" t="s">
        <v>20</v>
      </c>
      <c r="B16" s="115" t="s">
        <v>49</v>
      </c>
      <c r="C16" s="190"/>
    </row>
    <row r="17" spans="1:3" ht="121.5" customHeight="1" x14ac:dyDescent="0.35">
      <c r="A17" s="113" t="s">
        <v>21</v>
      </c>
      <c r="B17" s="115" t="s">
        <v>50</v>
      </c>
      <c r="C17" s="190"/>
    </row>
    <row r="18" spans="1:3" ht="121.5" customHeight="1" x14ac:dyDescent="0.35">
      <c r="A18" s="113" t="s">
        <v>22</v>
      </c>
      <c r="B18" s="115" t="s">
        <v>51</v>
      </c>
      <c r="C18" s="190"/>
    </row>
    <row r="19" spans="1:3" ht="121.5" customHeight="1" x14ac:dyDescent="0.35">
      <c r="A19" s="113" t="s">
        <v>23</v>
      </c>
      <c r="B19" s="115" t="s">
        <v>52</v>
      </c>
      <c r="C19" s="190"/>
    </row>
    <row r="20" spans="1:3" ht="121.5" customHeight="1" x14ac:dyDescent="0.35">
      <c r="A20" s="113" t="s">
        <v>24</v>
      </c>
      <c r="B20" s="115" t="s">
        <v>53</v>
      </c>
      <c r="C20" s="190"/>
    </row>
    <row r="21" spans="1:3" ht="121.5" customHeight="1" x14ac:dyDescent="0.35">
      <c r="A21" s="113" t="s">
        <v>25</v>
      </c>
      <c r="B21" s="115" t="s">
        <v>54</v>
      </c>
      <c r="C21" s="190"/>
    </row>
    <row r="22" spans="1:3" ht="121.5" customHeight="1" x14ac:dyDescent="0.35">
      <c r="A22" s="113" t="s">
        <v>26</v>
      </c>
      <c r="B22" s="115" t="s">
        <v>55</v>
      </c>
      <c r="C22" s="190"/>
    </row>
    <row r="23" spans="1:3" ht="121.5" customHeight="1" x14ac:dyDescent="0.35">
      <c r="A23" s="113" t="s">
        <v>27</v>
      </c>
      <c r="B23" s="115" t="s">
        <v>56</v>
      </c>
      <c r="C23" s="190"/>
    </row>
    <row r="24" spans="1:3" ht="121.5" customHeight="1" x14ac:dyDescent="0.35">
      <c r="A24" s="113" t="s">
        <v>28</v>
      </c>
      <c r="B24" s="115" t="s">
        <v>57</v>
      </c>
      <c r="C24" s="190"/>
    </row>
    <row r="25" spans="1:3" ht="121.5" customHeight="1" x14ac:dyDescent="0.35">
      <c r="A25" s="113" t="s">
        <v>29</v>
      </c>
      <c r="B25" s="115" t="s">
        <v>58</v>
      </c>
      <c r="C25" s="190"/>
    </row>
    <row r="26" spans="1:3" ht="121.5" customHeight="1" x14ac:dyDescent="0.35">
      <c r="A26" s="113" t="s">
        <v>30</v>
      </c>
      <c r="B26" s="115" t="s">
        <v>59</v>
      </c>
      <c r="C26" s="190"/>
    </row>
    <row r="27" spans="1:3" ht="121.5" customHeight="1" thickBot="1" x14ac:dyDescent="0.4">
      <c r="A27" s="114" t="s">
        <v>31</v>
      </c>
      <c r="B27" s="118" t="s">
        <v>60</v>
      </c>
      <c r="C27" s="191"/>
    </row>
  </sheetData>
  <sheetProtection algorithmName="SHA-512" hashValue="1L3Xow2D0zkV7NB3MROSocnEemWK4XrTtNQVTQPoYHnlKC3CKD7iwF3T1jIWZwdf0aaQ++ApgcqkUQGwXupYMg==" saltValue="aItXDkKiriTxRSqZ4OUvIQ==" spinCount="100000" sheet="1" objects="1" scenarios="1"/>
  <mergeCells count="2">
    <mergeCell ref="A1:C1"/>
    <mergeCell ref="A3:C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B14AB-DE35-4183-B645-964E81D7C216}">
  <sheetPr codeName="Sheet2">
    <tabColor theme="7" tint="0.59999389629810485"/>
  </sheetPr>
  <dimension ref="A1:CA110"/>
  <sheetViews>
    <sheetView zoomScale="60" zoomScaleNormal="60" workbookViewId="0">
      <pane xSplit="1" ySplit="3" topLeftCell="B4" activePane="bottomRight" state="frozen"/>
      <selection pane="topRight" activeCell="B1" sqref="B1"/>
      <selection pane="bottomLeft" activeCell="A2" sqref="A2"/>
      <selection pane="bottomRight" sqref="A1:L1"/>
    </sheetView>
  </sheetViews>
  <sheetFormatPr defaultColWidth="8.7265625" defaultRowHeight="15" outlineLevelRow="1" outlineLevelCol="1" x14ac:dyDescent="0.35"/>
  <cols>
    <col min="1" max="1" width="15.81640625" style="2" customWidth="1"/>
    <col min="2" max="2" width="60.54296875" style="2" customWidth="1"/>
    <col min="3" max="14" width="10.26953125" style="3" customWidth="1"/>
    <col min="15" max="26" width="10.26953125" style="3" customWidth="1" outlineLevel="1"/>
    <col min="27" max="27" width="15.54296875" style="94" customWidth="1"/>
    <col min="28" max="28" width="17.1796875" style="94" customWidth="1"/>
    <col min="29" max="29" width="8.7265625" style="3"/>
    <col min="30" max="31" width="8.7265625" style="3" customWidth="1"/>
    <col min="32" max="16384" width="8.7265625" style="3"/>
  </cols>
  <sheetData>
    <row r="1" spans="1:79" ht="104.25" customHeight="1" x14ac:dyDescent="0.35">
      <c r="A1" s="240" t="s">
        <v>564</v>
      </c>
      <c r="B1" s="240"/>
      <c r="C1" s="240"/>
      <c r="D1" s="240"/>
      <c r="E1" s="240"/>
      <c r="F1" s="240"/>
      <c r="G1" s="240"/>
      <c r="H1" s="240"/>
      <c r="I1" s="240"/>
      <c r="J1" s="240"/>
      <c r="K1" s="240"/>
      <c r="L1" s="240"/>
    </row>
    <row r="2" spans="1:79" s="138" customFormat="1" ht="18.75" customHeight="1" thickBot="1" x14ac:dyDescent="0.4">
      <c r="A2" s="137"/>
      <c r="B2" s="137"/>
      <c r="C2" s="137"/>
      <c r="D2" s="137"/>
      <c r="E2" s="137"/>
      <c r="F2" s="137"/>
      <c r="G2" s="137"/>
      <c r="H2" s="137"/>
      <c r="I2" s="137"/>
      <c r="J2" s="137"/>
      <c r="K2" s="137"/>
      <c r="L2" s="137"/>
      <c r="AA2" s="139"/>
      <c r="AB2" s="139"/>
    </row>
    <row r="3" spans="1:79" s="48" customFormat="1" ht="45.5" thickBot="1" x14ac:dyDescent="0.4">
      <c r="A3" s="140"/>
      <c r="B3" s="145"/>
      <c r="C3" s="141" t="s">
        <v>8</v>
      </c>
      <c r="D3" s="141" t="s">
        <v>9</v>
      </c>
      <c r="E3" s="141" t="s">
        <v>10</v>
      </c>
      <c r="F3" s="141" t="s">
        <v>11</v>
      </c>
      <c r="G3" s="141" t="s">
        <v>12</v>
      </c>
      <c r="H3" s="141" t="s">
        <v>13</v>
      </c>
      <c r="I3" s="141" t="s">
        <v>14</v>
      </c>
      <c r="J3" s="141" t="s">
        <v>15</v>
      </c>
      <c r="K3" s="141" t="s">
        <v>16</v>
      </c>
      <c r="L3" s="141" t="s">
        <v>17</v>
      </c>
      <c r="M3" s="141" t="s">
        <v>18</v>
      </c>
      <c r="N3" s="141" t="s">
        <v>19</v>
      </c>
      <c r="O3" s="141" t="s">
        <v>20</v>
      </c>
      <c r="P3" s="141" t="s">
        <v>21</v>
      </c>
      <c r="Q3" s="141" t="s">
        <v>22</v>
      </c>
      <c r="R3" s="141" t="s">
        <v>23</v>
      </c>
      <c r="S3" s="141" t="s">
        <v>24</v>
      </c>
      <c r="T3" s="141" t="s">
        <v>25</v>
      </c>
      <c r="U3" s="141" t="s">
        <v>26</v>
      </c>
      <c r="V3" s="141" t="s">
        <v>27</v>
      </c>
      <c r="W3" s="141" t="s">
        <v>28</v>
      </c>
      <c r="X3" s="141" t="s">
        <v>29</v>
      </c>
      <c r="Y3" s="141" t="s">
        <v>30</v>
      </c>
      <c r="Z3" s="141" t="s">
        <v>31</v>
      </c>
      <c r="AA3" s="142" t="s">
        <v>557</v>
      </c>
      <c r="AB3" s="143" t="s">
        <v>466</v>
      </c>
    </row>
    <row r="4" spans="1:79" s="4" customFormat="1" ht="26.25" customHeight="1" thickBot="1" x14ac:dyDescent="0.4">
      <c r="A4" s="146" t="s">
        <v>32</v>
      </c>
      <c r="B4" s="147" t="s">
        <v>33</v>
      </c>
      <c r="C4" s="16" t="s">
        <v>37</v>
      </c>
      <c r="D4" s="16" t="s">
        <v>38</v>
      </c>
      <c r="E4" s="16" t="s">
        <v>39</v>
      </c>
      <c r="F4" s="16" t="s">
        <v>40</v>
      </c>
      <c r="G4" s="16" t="s">
        <v>41</v>
      </c>
      <c r="H4" s="16" t="s">
        <v>42</v>
      </c>
      <c r="I4" s="16" t="s">
        <v>43</v>
      </c>
      <c r="J4" s="16" t="s">
        <v>44</v>
      </c>
      <c r="K4" s="16" t="s">
        <v>45</v>
      </c>
      <c r="L4" s="16" t="s">
        <v>46</v>
      </c>
      <c r="M4" s="16" t="s">
        <v>47</v>
      </c>
      <c r="N4" s="16" t="s">
        <v>48</v>
      </c>
      <c r="O4" s="16" t="s">
        <v>49</v>
      </c>
      <c r="P4" s="16" t="s">
        <v>50</v>
      </c>
      <c r="Q4" s="16" t="s">
        <v>51</v>
      </c>
      <c r="R4" s="16" t="s">
        <v>52</v>
      </c>
      <c r="S4" s="16" t="s">
        <v>53</v>
      </c>
      <c r="T4" s="16" t="s">
        <v>54</v>
      </c>
      <c r="U4" s="16" t="s">
        <v>55</v>
      </c>
      <c r="V4" s="16" t="s">
        <v>56</v>
      </c>
      <c r="W4" s="16" t="s">
        <v>57</v>
      </c>
      <c r="X4" s="16" t="s">
        <v>58</v>
      </c>
      <c r="Y4" s="16" t="s">
        <v>59</v>
      </c>
      <c r="Z4" s="16" t="s">
        <v>60</v>
      </c>
      <c r="AA4" s="95"/>
      <c r="AB4" s="9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row>
    <row r="5" spans="1:79" ht="28.5" customHeight="1" x14ac:dyDescent="0.35">
      <c r="A5" s="243" t="s">
        <v>61</v>
      </c>
      <c r="B5" s="244"/>
      <c r="C5" s="181"/>
      <c r="D5" s="181"/>
      <c r="E5" s="181"/>
      <c r="F5" s="181"/>
      <c r="G5" s="181"/>
      <c r="H5" s="181"/>
      <c r="I5" s="181"/>
      <c r="J5" s="181"/>
      <c r="K5" s="181"/>
      <c r="L5" s="181"/>
      <c r="M5" s="181"/>
      <c r="N5" s="181"/>
      <c r="O5" s="181"/>
      <c r="P5" s="181"/>
      <c r="Q5" s="181"/>
      <c r="R5" s="181"/>
      <c r="S5" s="181"/>
      <c r="T5" s="181"/>
      <c r="U5" s="181"/>
      <c r="V5" s="181"/>
      <c r="W5" s="181"/>
      <c r="X5" s="181"/>
      <c r="Y5" s="181"/>
      <c r="Z5" s="181"/>
      <c r="AA5" s="127">
        <f>SUM(AA6:AA9)</f>
        <v>0</v>
      </c>
      <c r="AB5" s="128" t="str">
        <f>IFERROR((AVERAGE(AB6:AB9)), "0")</f>
        <v>0</v>
      </c>
    </row>
    <row r="6" spans="1:79" ht="30" customHeight="1" outlineLevel="1" x14ac:dyDescent="0.35">
      <c r="A6" s="20" t="s">
        <v>62</v>
      </c>
      <c r="B6" s="148" t="s">
        <v>63</v>
      </c>
      <c r="C6" s="177">
        <v>0</v>
      </c>
      <c r="D6" s="177">
        <v>0</v>
      </c>
      <c r="E6" s="177">
        <v>0</v>
      </c>
      <c r="F6" s="177">
        <v>0</v>
      </c>
      <c r="G6" s="177">
        <v>0</v>
      </c>
      <c r="H6" s="177">
        <v>0</v>
      </c>
      <c r="I6" s="177">
        <v>0</v>
      </c>
      <c r="J6" s="177">
        <v>0</v>
      </c>
      <c r="K6" s="177">
        <v>0</v>
      </c>
      <c r="L6" s="177">
        <v>0</v>
      </c>
      <c r="M6" s="177">
        <v>0</v>
      </c>
      <c r="N6" s="177">
        <v>0</v>
      </c>
      <c r="O6" s="177">
        <v>0</v>
      </c>
      <c r="P6" s="177">
        <v>0</v>
      </c>
      <c r="Q6" s="177">
        <v>0</v>
      </c>
      <c r="R6" s="177">
        <v>0</v>
      </c>
      <c r="S6" s="177">
        <v>0</v>
      </c>
      <c r="T6" s="177">
        <v>0</v>
      </c>
      <c r="U6" s="177">
        <v>0</v>
      </c>
      <c r="V6" s="177">
        <v>0</v>
      </c>
      <c r="W6" s="177">
        <v>0</v>
      </c>
      <c r="X6" s="177">
        <v>0</v>
      </c>
      <c r="Y6" s="177">
        <v>0</v>
      </c>
      <c r="Z6" s="177">
        <v>0</v>
      </c>
      <c r="AA6" s="120">
        <f>SUM(C6:Z6)</f>
        <v>0</v>
      </c>
      <c r="AB6" s="121" t="str">
        <f>IFERROR((AA6/$AA$107), "0")</f>
        <v>0</v>
      </c>
    </row>
    <row r="7" spans="1:79" ht="30" customHeight="1" outlineLevel="1" x14ac:dyDescent="0.35">
      <c r="A7" s="21" t="s">
        <v>67</v>
      </c>
      <c r="B7" s="149" t="s">
        <v>68</v>
      </c>
      <c r="C7" s="177">
        <v>0</v>
      </c>
      <c r="D7" s="177">
        <v>0</v>
      </c>
      <c r="E7" s="177">
        <v>0</v>
      </c>
      <c r="F7" s="177">
        <v>0</v>
      </c>
      <c r="G7" s="177">
        <v>0</v>
      </c>
      <c r="H7" s="177">
        <v>0</v>
      </c>
      <c r="I7" s="177">
        <v>0</v>
      </c>
      <c r="J7" s="177">
        <v>0</v>
      </c>
      <c r="K7" s="177">
        <v>0</v>
      </c>
      <c r="L7" s="177">
        <v>0</v>
      </c>
      <c r="M7" s="177">
        <v>0</v>
      </c>
      <c r="N7" s="177">
        <v>0</v>
      </c>
      <c r="O7" s="177">
        <v>0</v>
      </c>
      <c r="P7" s="177">
        <v>0</v>
      </c>
      <c r="Q7" s="177">
        <v>0</v>
      </c>
      <c r="R7" s="177">
        <v>0</v>
      </c>
      <c r="S7" s="177">
        <v>0</v>
      </c>
      <c r="T7" s="177">
        <v>0</v>
      </c>
      <c r="U7" s="177">
        <v>0</v>
      </c>
      <c r="V7" s="177">
        <v>0</v>
      </c>
      <c r="W7" s="177">
        <v>0</v>
      </c>
      <c r="X7" s="177">
        <v>0</v>
      </c>
      <c r="Y7" s="177">
        <v>0</v>
      </c>
      <c r="Z7" s="177">
        <v>0</v>
      </c>
      <c r="AA7" s="120">
        <f>SUM(C7:Z7)</f>
        <v>0</v>
      </c>
      <c r="AB7" s="121" t="str">
        <f>IFERROR((AA7/$AA$107), "0")</f>
        <v>0</v>
      </c>
    </row>
    <row r="8" spans="1:79" ht="30" customHeight="1" outlineLevel="1" x14ac:dyDescent="0.35">
      <c r="A8" s="21" t="s">
        <v>72</v>
      </c>
      <c r="B8" s="149" t="s">
        <v>73</v>
      </c>
      <c r="C8" s="177">
        <v>0</v>
      </c>
      <c r="D8" s="177">
        <v>0</v>
      </c>
      <c r="E8" s="177">
        <v>0</v>
      </c>
      <c r="F8" s="177">
        <v>0</v>
      </c>
      <c r="G8" s="177">
        <v>0</v>
      </c>
      <c r="H8" s="177">
        <v>0</v>
      </c>
      <c r="I8" s="177">
        <v>0</v>
      </c>
      <c r="J8" s="177">
        <v>0</v>
      </c>
      <c r="K8" s="177">
        <v>0</v>
      </c>
      <c r="L8" s="177">
        <v>0</v>
      </c>
      <c r="M8" s="177">
        <v>0</v>
      </c>
      <c r="N8" s="177">
        <v>0</v>
      </c>
      <c r="O8" s="177">
        <v>0</v>
      </c>
      <c r="P8" s="177">
        <v>0</v>
      </c>
      <c r="Q8" s="177">
        <v>0</v>
      </c>
      <c r="R8" s="177">
        <v>0</v>
      </c>
      <c r="S8" s="177">
        <v>0</v>
      </c>
      <c r="T8" s="177">
        <v>0</v>
      </c>
      <c r="U8" s="177">
        <v>0</v>
      </c>
      <c r="V8" s="177">
        <v>0</v>
      </c>
      <c r="W8" s="177">
        <v>0</v>
      </c>
      <c r="X8" s="177">
        <v>0</v>
      </c>
      <c r="Y8" s="177">
        <v>0</v>
      </c>
      <c r="Z8" s="177">
        <v>0</v>
      </c>
      <c r="AA8" s="120">
        <f>SUM(C8:Z8)</f>
        <v>0</v>
      </c>
      <c r="AB8" s="121" t="str">
        <f>IFERROR((AA8/$AA$107), "0")</f>
        <v>0</v>
      </c>
    </row>
    <row r="9" spans="1:79" ht="30" customHeight="1" outlineLevel="1" x14ac:dyDescent="0.35">
      <c r="A9" s="21" t="s">
        <v>77</v>
      </c>
      <c r="B9" s="149" t="s">
        <v>78</v>
      </c>
      <c r="C9" s="177">
        <v>0</v>
      </c>
      <c r="D9" s="177">
        <v>0</v>
      </c>
      <c r="E9" s="177">
        <v>0</v>
      </c>
      <c r="F9" s="177">
        <v>0</v>
      </c>
      <c r="G9" s="177">
        <v>0</v>
      </c>
      <c r="H9" s="177">
        <v>0</v>
      </c>
      <c r="I9" s="177">
        <v>0</v>
      </c>
      <c r="J9" s="177">
        <v>0</v>
      </c>
      <c r="K9" s="177">
        <v>0</v>
      </c>
      <c r="L9" s="177">
        <v>0</v>
      </c>
      <c r="M9" s="177">
        <v>0</v>
      </c>
      <c r="N9" s="177">
        <v>0</v>
      </c>
      <c r="O9" s="177">
        <v>0</v>
      </c>
      <c r="P9" s="177">
        <v>0</v>
      </c>
      <c r="Q9" s="177">
        <v>0</v>
      </c>
      <c r="R9" s="177">
        <v>0</v>
      </c>
      <c r="S9" s="177">
        <v>0</v>
      </c>
      <c r="T9" s="177">
        <v>0</v>
      </c>
      <c r="U9" s="177">
        <v>0</v>
      </c>
      <c r="V9" s="177">
        <v>0</v>
      </c>
      <c r="W9" s="177">
        <v>0</v>
      </c>
      <c r="X9" s="177">
        <v>0</v>
      </c>
      <c r="Y9" s="177">
        <v>0</v>
      </c>
      <c r="Z9" s="177">
        <v>0</v>
      </c>
      <c r="AA9" s="120">
        <f t="shared" ref="AA9" si="0">SUM(C9:Z9)</f>
        <v>0</v>
      </c>
      <c r="AB9" s="121" t="str">
        <f>IFERROR((AA9/$AA$107), "0")</f>
        <v>0</v>
      </c>
    </row>
    <row r="10" spans="1:79" ht="30" customHeight="1" x14ac:dyDescent="0.35">
      <c r="A10" s="245" t="s">
        <v>82</v>
      </c>
      <c r="B10" s="246"/>
      <c r="C10" s="178"/>
      <c r="D10" s="178"/>
      <c r="E10" s="178"/>
      <c r="F10" s="178"/>
      <c r="G10" s="178"/>
      <c r="H10" s="178"/>
      <c r="I10" s="178"/>
      <c r="J10" s="178"/>
      <c r="K10" s="178"/>
      <c r="L10" s="178"/>
      <c r="M10" s="178"/>
      <c r="N10" s="178"/>
      <c r="O10" s="178"/>
      <c r="P10" s="178"/>
      <c r="Q10" s="178"/>
      <c r="R10" s="178"/>
      <c r="S10" s="178"/>
      <c r="T10" s="178"/>
      <c r="U10" s="178"/>
      <c r="V10" s="178"/>
      <c r="W10" s="178"/>
      <c r="X10" s="178"/>
      <c r="Y10" s="178"/>
      <c r="Z10" s="178"/>
      <c r="AA10" s="125">
        <f>SUM(AA11:AA13)</f>
        <v>0</v>
      </c>
      <c r="AB10" s="126" t="str">
        <f>IFERROR((AVERAGE(AB11:AB13)),"0")</f>
        <v>0</v>
      </c>
    </row>
    <row r="11" spans="1:79" ht="30" customHeight="1" outlineLevel="1" x14ac:dyDescent="0.35">
      <c r="A11" s="20" t="s">
        <v>83</v>
      </c>
      <c r="B11" s="148" t="s">
        <v>84</v>
      </c>
      <c r="C11" s="177">
        <v>0</v>
      </c>
      <c r="D11" s="177">
        <v>0</v>
      </c>
      <c r="E11" s="177">
        <v>0</v>
      </c>
      <c r="F11" s="177">
        <v>0</v>
      </c>
      <c r="G11" s="177">
        <v>0</v>
      </c>
      <c r="H11" s="177">
        <v>0</v>
      </c>
      <c r="I11" s="177">
        <v>0</v>
      </c>
      <c r="J11" s="177">
        <v>0</v>
      </c>
      <c r="K11" s="177">
        <v>0</v>
      </c>
      <c r="L11" s="177">
        <v>0</v>
      </c>
      <c r="M11" s="177">
        <v>0</v>
      </c>
      <c r="N11" s="177">
        <v>0</v>
      </c>
      <c r="O11" s="177">
        <v>0</v>
      </c>
      <c r="P11" s="177">
        <v>0</v>
      </c>
      <c r="Q11" s="177">
        <v>0</v>
      </c>
      <c r="R11" s="177">
        <v>0</v>
      </c>
      <c r="S11" s="177">
        <v>0</v>
      </c>
      <c r="T11" s="177">
        <v>0</v>
      </c>
      <c r="U11" s="177">
        <v>0</v>
      </c>
      <c r="V11" s="177">
        <v>0</v>
      </c>
      <c r="W11" s="177">
        <v>0</v>
      </c>
      <c r="X11" s="177">
        <v>0</v>
      </c>
      <c r="Y11" s="177">
        <v>0</v>
      </c>
      <c r="Z11" s="177">
        <v>0</v>
      </c>
      <c r="AA11" s="120">
        <f t="shared" ref="AA11:AA12" si="1">SUM(C11:Z11)</f>
        <v>0</v>
      </c>
      <c r="AB11" s="121" t="str">
        <f>IFERROR(AA11/$AA$107, "0")</f>
        <v>0</v>
      </c>
    </row>
    <row r="12" spans="1:79" ht="30" customHeight="1" outlineLevel="1" x14ac:dyDescent="0.35">
      <c r="A12" s="20" t="s">
        <v>87</v>
      </c>
      <c r="B12" s="148" t="s">
        <v>88</v>
      </c>
      <c r="C12" s="177">
        <v>0</v>
      </c>
      <c r="D12" s="177">
        <v>0</v>
      </c>
      <c r="E12" s="177">
        <v>0</v>
      </c>
      <c r="F12" s="177">
        <v>0</v>
      </c>
      <c r="G12" s="177">
        <v>0</v>
      </c>
      <c r="H12" s="177">
        <v>0</v>
      </c>
      <c r="I12" s="177">
        <v>0</v>
      </c>
      <c r="J12" s="177">
        <v>0</v>
      </c>
      <c r="K12" s="177">
        <v>0</v>
      </c>
      <c r="L12" s="177">
        <v>0</v>
      </c>
      <c r="M12" s="177">
        <v>0</v>
      </c>
      <c r="N12" s="177">
        <v>0</v>
      </c>
      <c r="O12" s="177">
        <v>0</v>
      </c>
      <c r="P12" s="177">
        <v>0</v>
      </c>
      <c r="Q12" s="177">
        <v>0</v>
      </c>
      <c r="R12" s="177">
        <v>0</v>
      </c>
      <c r="S12" s="177">
        <v>0</v>
      </c>
      <c r="T12" s="177">
        <v>0</v>
      </c>
      <c r="U12" s="177">
        <v>0</v>
      </c>
      <c r="V12" s="177">
        <v>0</v>
      </c>
      <c r="W12" s="177">
        <v>0</v>
      </c>
      <c r="X12" s="177">
        <v>0</v>
      </c>
      <c r="Y12" s="177">
        <v>0</v>
      </c>
      <c r="Z12" s="177">
        <v>0</v>
      </c>
      <c r="AA12" s="120">
        <f t="shared" si="1"/>
        <v>0</v>
      </c>
      <c r="AB12" s="121" t="str">
        <f>IFERROR(AA12/$AA$107, "0")</f>
        <v>0</v>
      </c>
    </row>
    <row r="13" spans="1:79" ht="30" customHeight="1" outlineLevel="1" x14ac:dyDescent="0.35">
      <c r="A13" s="21" t="s">
        <v>92</v>
      </c>
      <c r="B13" s="149" t="s">
        <v>88</v>
      </c>
      <c r="C13" s="177">
        <v>0</v>
      </c>
      <c r="D13" s="177">
        <v>0</v>
      </c>
      <c r="E13" s="177">
        <v>0</v>
      </c>
      <c r="F13" s="177">
        <v>0</v>
      </c>
      <c r="G13" s="177">
        <v>0</v>
      </c>
      <c r="H13" s="177">
        <v>0</v>
      </c>
      <c r="I13" s="177">
        <v>0</v>
      </c>
      <c r="J13" s="177">
        <v>0</v>
      </c>
      <c r="K13" s="177">
        <v>0</v>
      </c>
      <c r="L13" s="177">
        <v>0</v>
      </c>
      <c r="M13" s="177">
        <v>0</v>
      </c>
      <c r="N13" s="177">
        <v>0</v>
      </c>
      <c r="O13" s="177">
        <v>0</v>
      </c>
      <c r="P13" s="177">
        <v>0</v>
      </c>
      <c r="Q13" s="177">
        <v>0</v>
      </c>
      <c r="R13" s="177">
        <v>0</v>
      </c>
      <c r="S13" s="177">
        <v>0</v>
      </c>
      <c r="T13" s="177">
        <v>0</v>
      </c>
      <c r="U13" s="177">
        <v>0</v>
      </c>
      <c r="V13" s="177">
        <v>0</v>
      </c>
      <c r="W13" s="177">
        <v>0</v>
      </c>
      <c r="X13" s="177">
        <v>0</v>
      </c>
      <c r="Y13" s="177">
        <v>0</v>
      </c>
      <c r="Z13" s="177">
        <v>0</v>
      </c>
      <c r="AA13" s="120">
        <f>SUM(C13:Z13)</f>
        <v>0</v>
      </c>
      <c r="AB13" s="121" t="str">
        <f>IFERROR(AA13/$AA$107, "0")</f>
        <v>0</v>
      </c>
    </row>
    <row r="14" spans="1:79" ht="30" customHeight="1" x14ac:dyDescent="0.35">
      <c r="A14" s="245" t="s">
        <v>96</v>
      </c>
      <c r="B14" s="246"/>
      <c r="C14" s="178"/>
      <c r="D14" s="178"/>
      <c r="E14" s="178"/>
      <c r="F14" s="178"/>
      <c r="G14" s="178"/>
      <c r="H14" s="178"/>
      <c r="I14" s="178"/>
      <c r="J14" s="178"/>
      <c r="K14" s="178"/>
      <c r="L14" s="178"/>
      <c r="M14" s="178"/>
      <c r="N14" s="178"/>
      <c r="O14" s="178"/>
      <c r="P14" s="178"/>
      <c r="Q14" s="178"/>
      <c r="R14" s="178"/>
      <c r="S14" s="178"/>
      <c r="T14" s="178"/>
      <c r="U14" s="178"/>
      <c r="V14" s="178"/>
      <c r="W14" s="178"/>
      <c r="X14" s="178"/>
      <c r="Y14" s="178"/>
      <c r="Z14" s="178"/>
      <c r="AA14" s="125">
        <f>SUM(AA15:AA18)</f>
        <v>0</v>
      </c>
      <c r="AB14" s="126" t="str">
        <f>IFERROR((AVERAGE(AB15:AB18)),"0")</f>
        <v>0</v>
      </c>
    </row>
    <row r="15" spans="1:79" ht="30" customHeight="1" outlineLevel="1" x14ac:dyDescent="0.35">
      <c r="A15" s="20" t="s">
        <v>97</v>
      </c>
      <c r="B15" s="148" t="s">
        <v>98</v>
      </c>
      <c r="C15" s="177">
        <v>0</v>
      </c>
      <c r="D15" s="177">
        <v>0</v>
      </c>
      <c r="E15" s="177">
        <v>0</v>
      </c>
      <c r="F15" s="177">
        <v>0</v>
      </c>
      <c r="G15" s="177">
        <v>0</v>
      </c>
      <c r="H15" s="177">
        <v>0</v>
      </c>
      <c r="I15" s="177">
        <v>0</v>
      </c>
      <c r="J15" s="177">
        <v>0</v>
      </c>
      <c r="K15" s="177">
        <v>0</v>
      </c>
      <c r="L15" s="177">
        <v>0</v>
      </c>
      <c r="M15" s="177">
        <v>0</v>
      </c>
      <c r="N15" s="177">
        <v>0</v>
      </c>
      <c r="O15" s="177">
        <v>0</v>
      </c>
      <c r="P15" s="177">
        <v>0</v>
      </c>
      <c r="Q15" s="177">
        <v>0</v>
      </c>
      <c r="R15" s="177">
        <v>0</v>
      </c>
      <c r="S15" s="177">
        <v>0</v>
      </c>
      <c r="T15" s="177">
        <v>0</v>
      </c>
      <c r="U15" s="177">
        <v>0</v>
      </c>
      <c r="V15" s="177">
        <v>0</v>
      </c>
      <c r="W15" s="177">
        <v>0</v>
      </c>
      <c r="X15" s="177">
        <v>0</v>
      </c>
      <c r="Y15" s="177">
        <v>0</v>
      </c>
      <c r="Z15" s="177">
        <v>0</v>
      </c>
      <c r="AA15" s="120">
        <f>SUM(C15:Z15)</f>
        <v>0</v>
      </c>
      <c r="AB15" s="121" t="str">
        <f>IFERROR(AA15/$AA$107, "0")</f>
        <v>0</v>
      </c>
    </row>
    <row r="16" spans="1:79" ht="30" customHeight="1" outlineLevel="1" x14ac:dyDescent="0.35">
      <c r="A16" s="21" t="s">
        <v>99</v>
      </c>
      <c r="B16" s="149" t="s">
        <v>100</v>
      </c>
      <c r="C16" s="177">
        <v>0</v>
      </c>
      <c r="D16" s="177">
        <v>0</v>
      </c>
      <c r="E16" s="177">
        <v>0</v>
      </c>
      <c r="F16" s="177">
        <v>0</v>
      </c>
      <c r="G16" s="177">
        <v>0</v>
      </c>
      <c r="H16" s="177">
        <v>0</v>
      </c>
      <c r="I16" s="177">
        <v>0</v>
      </c>
      <c r="J16" s="177">
        <v>0</v>
      </c>
      <c r="K16" s="177">
        <v>0</v>
      </c>
      <c r="L16" s="177">
        <v>0</v>
      </c>
      <c r="M16" s="177">
        <v>0</v>
      </c>
      <c r="N16" s="177">
        <v>0</v>
      </c>
      <c r="O16" s="177">
        <v>0</v>
      </c>
      <c r="P16" s="177">
        <v>0</v>
      </c>
      <c r="Q16" s="177">
        <v>0</v>
      </c>
      <c r="R16" s="177">
        <v>0</v>
      </c>
      <c r="S16" s="177">
        <v>0</v>
      </c>
      <c r="T16" s="177">
        <v>0</v>
      </c>
      <c r="U16" s="177">
        <v>0</v>
      </c>
      <c r="V16" s="177">
        <v>0</v>
      </c>
      <c r="W16" s="177">
        <v>0</v>
      </c>
      <c r="X16" s="177">
        <v>0</v>
      </c>
      <c r="Y16" s="177">
        <v>0</v>
      </c>
      <c r="Z16" s="177">
        <v>0</v>
      </c>
      <c r="AA16" s="120">
        <f t="shared" ref="AA16:AA18" si="2">SUM(C16:Z16)</f>
        <v>0</v>
      </c>
      <c r="AB16" s="121" t="str">
        <f>IFERROR(AA16/$AA$107, "0")</f>
        <v>0</v>
      </c>
    </row>
    <row r="17" spans="1:28" ht="30.75" customHeight="1" outlineLevel="1" x14ac:dyDescent="0.35">
      <c r="A17" s="20" t="s">
        <v>464</v>
      </c>
      <c r="B17" s="148" t="s">
        <v>112</v>
      </c>
      <c r="C17" s="177">
        <v>0</v>
      </c>
      <c r="D17" s="177">
        <v>0</v>
      </c>
      <c r="E17" s="177">
        <v>0</v>
      </c>
      <c r="F17" s="177">
        <v>0</v>
      </c>
      <c r="G17" s="177">
        <v>0</v>
      </c>
      <c r="H17" s="177">
        <v>0</v>
      </c>
      <c r="I17" s="177">
        <v>0</v>
      </c>
      <c r="J17" s="177">
        <v>0</v>
      </c>
      <c r="K17" s="177">
        <v>0</v>
      </c>
      <c r="L17" s="177">
        <v>0</v>
      </c>
      <c r="M17" s="177">
        <v>0</v>
      </c>
      <c r="N17" s="177">
        <v>0</v>
      </c>
      <c r="O17" s="177">
        <v>0</v>
      </c>
      <c r="P17" s="177">
        <v>0</v>
      </c>
      <c r="Q17" s="177">
        <v>0</v>
      </c>
      <c r="R17" s="177">
        <v>0</v>
      </c>
      <c r="S17" s="177">
        <v>0</v>
      </c>
      <c r="T17" s="177">
        <v>0</v>
      </c>
      <c r="U17" s="177">
        <v>0</v>
      </c>
      <c r="V17" s="177">
        <v>0</v>
      </c>
      <c r="W17" s="177">
        <v>0</v>
      </c>
      <c r="X17" s="177">
        <v>0</v>
      </c>
      <c r="Y17" s="177">
        <v>0</v>
      </c>
      <c r="Z17" s="177">
        <v>0</v>
      </c>
      <c r="AA17" s="120">
        <f t="shared" si="2"/>
        <v>0</v>
      </c>
      <c r="AB17" s="121" t="str">
        <f>IFERROR(AA17/$AA$107, "0")</f>
        <v>0</v>
      </c>
    </row>
    <row r="18" spans="1:28" ht="30.75" customHeight="1" outlineLevel="1" x14ac:dyDescent="0.35">
      <c r="A18" s="21" t="s">
        <v>465</v>
      </c>
      <c r="B18" s="149" t="s">
        <v>112</v>
      </c>
      <c r="C18" s="177">
        <v>0</v>
      </c>
      <c r="D18" s="177">
        <v>0</v>
      </c>
      <c r="E18" s="177">
        <v>0</v>
      </c>
      <c r="F18" s="177">
        <v>0</v>
      </c>
      <c r="G18" s="177">
        <v>0</v>
      </c>
      <c r="H18" s="177">
        <v>0</v>
      </c>
      <c r="I18" s="177">
        <v>0</v>
      </c>
      <c r="J18" s="177">
        <v>0</v>
      </c>
      <c r="K18" s="177">
        <v>0</v>
      </c>
      <c r="L18" s="177">
        <v>0</v>
      </c>
      <c r="M18" s="177">
        <v>0</v>
      </c>
      <c r="N18" s="177">
        <v>0</v>
      </c>
      <c r="O18" s="177">
        <v>0</v>
      </c>
      <c r="P18" s="177">
        <v>0</v>
      </c>
      <c r="Q18" s="177">
        <v>0</v>
      </c>
      <c r="R18" s="177">
        <v>0</v>
      </c>
      <c r="S18" s="177">
        <v>0</v>
      </c>
      <c r="T18" s="177">
        <v>0</v>
      </c>
      <c r="U18" s="177">
        <v>0</v>
      </c>
      <c r="V18" s="177">
        <v>0</v>
      </c>
      <c r="W18" s="177">
        <v>0</v>
      </c>
      <c r="X18" s="177">
        <v>0</v>
      </c>
      <c r="Y18" s="177">
        <v>0</v>
      </c>
      <c r="Z18" s="177">
        <v>0</v>
      </c>
      <c r="AA18" s="120">
        <f t="shared" si="2"/>
        <v>0</v>
      </c>
      <c r="AB18" s="121" t="str">
        <f>IFERROR(AA18/$AA$107, "0")</f>
        <v>0</v>
      </c>
    </row>
    <row r="19" spans="1:28" ht="30" customHeight="1" x14ac:dyDescent="0.35">
      <c r="A19" s="245" t="s">
        <v>117</v>
      </c>
      <c r="B19" s="246"/>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25">
        <f>SUM(AA20:AA22)</f>
        <v>0</v>
      </c>
      <c r="AB19" s="126" t="str">
        <f>IFERROR((AVERAGE(AB20:AB22)), "0")</f>
        <v>0</v>
      </c>
    </row>
    <row r="20" spans="1:28" ht="30" customHeight="1" outlineLevel="1" x14ac:dyDescent="0.35">
      <c r="A20" s="20" t="s">
        <v>118</v>
      </c>
      <c r="B20" s="148" t="s">
        <v>119</v>
      </c>
      <c r="C20" s="177">
        <v>0</v>
      </c>
      <c r="D20" s="177">
        <v>0</v>
      </c>
      <c r="E20" s="177">
        <v>0</v>
      </c>
      <c r="F20" s="177">
        <v>0</v>
      </c>
      <c r="G20" s="177">
        <v>0</v>
      </c>
      <c r="H20" s="177">
        <v>0</v>
      </c>
      <c r="I20" s="177">
        <v>0</v>
      </c>
      <c r="J20" s="177">
        <v>0</v>
      </c>
      <c r="K20" s="177">
        <v>0</v>
      </c>
      <c r="L20" s="177">
        <v>0</v>
      </c>
      <c r="M20" s="177">
        <v>0</v>
      </c>
      <c r="N20" s="177">
        <v>0</v>
      </c>
      <c r="O20" s="177">
        <v>0</v>
      </c>
      <c r="P20" s="177">
        <v>0</v>
      </c>
      <c r="Q20" s="177">
        <v>0</v>
      </c>
      <c r="R20" s="177">
        <v>0</v>
      </c>
      <c r="S20" s="177">
        <v>0</v>
      </c>
      <c r="T20" s="177">
        <v>0</v>
      </c>
      <c r="U20" s="177">
        <v>0</v>
      </c>
      <c r="V20" s="177">
        <v>0</v>
      </c>
      <c r="W20" s="177">
        <v>0</v>
      </c>
      <c r="X20" s="177">
        <v>0</v>
      </c>
      <c r="Y20" s="177">
        <v>0</v>
      </c>
      <c r="Z20" s="177">
        <v>0</v>
      </c>
      <c r="AA20" s="120">
        <f t="shared" ref="AA20:AA22" si="3">SUM(C20:Z20)</f>
        <v>0</v>
      </c>
      <c r="AB20" s="121" t="str">
        <f>IFERROR(AA20/$AA$107, "0")</f>
        <v>0</v>
      </c>
    </row>
    <row r="21" spans="1:28" ht="30" customHeight="1" outlineLevel="1" x14ac:dyDescent="0.35">
      <c r="A21" s="21" t="s">
        <v>121</v>
      </c>
      <c r="B21" s="149" t="s">
        <v>122</v>
      </c>
      <c r="C21" s="177">
        <v>0</v>
      </c>
      <c r="D21" s="177">
        <v>0</v>
      </c>
      <c r="E21" s="177">
        <v>0</v>
      </c>
      <c r="F21" s="177">
        <v>0</v>
      </c>
      <c r="G21" s="177">
        <v>0</v>
      </c>
      <c r="H21" s="177">
        <v>0</v>
      </c>
      <c r="I21" s="177">
        <v>0</v>
      </c>
      <c r="J21" s="177">
        <v>0</v>
      </c>
      <c r="K21" s="177">
        <v>0</v>
      </c>
      <c r="L21" s="177">
        <v>0</v>
      </c>
      <c r="M21" s="177">
        <v>0</v>
      </c>
      <c r="N21" s="177">
        <v>0</v>
      </c>
      <c r="O21" s="177">
        <v>0</v>
      </c>
      <c r="P21" s="177">
        <v>0</v>
      </c>
      <c r="Q21" s="177">
        <v>0</v>
      </c>
      <c r="R21" s="177">
        <v>0</v>
      </c>
      <c r="S21" s="177">
        <v>0</v>
      </c>
      <c r="T21" s="177">
        <v>0</v>
      </c>
      <c r="U21" s="177">
        <v>0</v>
      </c>
      <c r="V21" s="177">
        <v>0</v>
      </c>
      <c r="W21" s="177">
        <v>0</v>
      </c>
      <c r="X21" s="177">
        <v>0</v>
      </c>
      <c r="Y21" s="177">
        <v>0</v>
      </c>
      <c r="Z21" s="177">
        <v>0</v>
      </c>
      <c r="AA21" s="120">
        <f t="shared" si="3"/>
        <v>0</v>
      </c>
      <c r="AB21" s="121" t="str">
        <f>IFERROR(AA21/$AA$107, "0")</f>
        <v>0</v>
      </c>
    </row>
    <row r="22" spans="1:28" ht="30" customHeight="1" outlineLevel="1" x14ac:dyDescent="0.35">
      <c r="A22" s="21" t="s">
        <v>124</v>
      </c>
      <c r="B22" s="149" t="s">
        <v>125</v>
      </c>
      <c r="C22" s="177">
        <v>0</v>
      </c>
      <c r="D22" s="177">
        <v>0</v>
      </c>
      <c r="E22" s="177">
        <v>0</v>
      </c>
      <c r="F22" s="177">
        <v>0</v>
      </c>
      <c r="G22" s="177">
        <v>0</v>
      </c>
      <c r="H22" s="177">
        <v>0</v>
      </c>
      <c r="I22" s="177">
        <v>0</v>
      </c>
      <c r="J22" s="177">
        <v>0</v>
      </c>
      <c r="K22" s="177">
        <v>0</v>
      </c>
      <c r="L22" s="177">
        <v>0</v>
      </c>
      <c r="M22" s="177">
        <v>0</v>
      </c>
      <c r="N22" s="177">
        <v>0</v>
      </c>
      <c r="O22" s="177">
        <v>0</v>
      </c>
      <c r="P22" s="177">
        <v>0</v>
      </c>
      <c r="Q22" s="177">
        <v>0</v>
      </c>
      <c r="R22" s="177">
        <v>0</v>
      </c>
      <c r="S22" s="177">
        <v>0</v>
      </c>
      <c r="T22" s="177">
        <v>0</v>
      </c>
      <c r="U22" s="177">
        <v>0</v>
      </c>
      <c r="V22" s="177">
        <v>0</v>
      </c>
      <c r="W22" s="177">
        <v>0</v>
      </c>
      <c r="X22" s="177">
        <v>0</v>
      </c>
      <c r="Y22" s="177">
        <v>0</v>
      </c>
      <c r="Z22" s="177">
        <v>0</v>
      </c>
      <c r="AA22" s="120">
        <f t="shared" si="3"/>
        <v>0</v>
      </c>
      <c r="AB22" s="121" t="str">
        <f>IFERROR(AA22/$AA$107, "0")</f>
        <v>0</v>
      </c>
    </row>
    <row r="23" spans="1:28" ht="30" customHeight="1" x14ac:dyDescent="0.35">
      <c r="A23" s="245" t="s">
        <v>126</v>
      </c>
      <c r="B23" s="246"/>
      <c r="C23" s="178"/>
      <c r="D23" s="178"/>
      <c r="E23" s="178"/>
      <c r="F23" s="178"/>
      <c r="G23" s="178"/>
      <c r="H23" s="178"/>
      <c r="I23" s="178"/>
      <c r="J23" s="178"/>
      <c r="K23" s="178"/>
      <c r="L23" s="178"/>
      <c r="M23" s="178"/>
      <c r="N23" s="178"/>
      <c r="O23" s="178"/>
      <c r="P23" s="178"/>
      <c r="Q23" s="178"/>
      <c r="R23" s="178"/>
      <c r="S23" s="178"/>
      <c r="T23" s="178"/>
      <c r="U23" s="178"/>
      <c r="V23" s="178"/>
      <c r="W23" s="178"/>
      <c r="X23" s="178"/>
      <c r="Y23" s="178"/>
      <c r="Z23" s="178"/>
      <c r="AA23" s="125">
        <f>SUM(AA24:AA25)</f>
        <v>0</v>
      </c>
      <c r="AB23" s="126" t="str">
        <f>IFERROR((AVERAGE(AB24:AB25)),"0")</f>
        <v>0</v>
      </c>
    </row>
    <row r="24" spans="1:28" ht="33" customHeight="1" outlineLevel="1" x14ac:dyDescent="0.35">
      <c r="A24" s="20" t="s">
        <v>127</v>
      </c>
      <c r="B24" s="148" t="s">
        <v>128</v>
      </c>
      <c r="C24" s="177">
        <v>0</v>
      </c>
      <c r="D24" s="177">
        <v>0</v>
      </c>
      <c r="E24" s="177">
        <v>0</v>
      </c>
      <c r="F24" s="177">
        <v>0</v>
      </c>
      <c r="G24" s="177">
        <v>0</v>
      </c>
      <c r="H24" s="177">
        <v>0</v>
      </c>
      <c r="I24" s="177">
        <v>0</v>
      </c>
      <c r="J24" s="177">
        <v>0</v>
      </c>
      <c r="K24" s="177">
        <v>0</v>
      </c>
      <c r="L24" s="177">
        <v>0</v>
      </c>
      <c r="M24" s="177">
        <v>0</v>
      </c>
      <c r="N24" s="177">
        <v>0</v>
      </c>
      <c r="O24" s="177">
        <v>0</v>
      </c>
      <c r="P24" s="177">
        <v>0</v>
      </c>
      <c r="Q24" s="177">
        <v>0</v>
      </c>
      <c r="R24" s="177">
        <v>0</v>
      </c>
      <c r="S24" s="177">
        <v>0</v>
      </c>
      <c r="T24" s="177">
        <v>0</v>
      </c>
      <c r="U24" s="177">
        <v>0</v>
      </c>
      <c r="V24" s="177">
        <v>0</v>
      </c>
      <c r="W24" s="177">
        <v>0</v>
      </c>
      <c r="X24" s="177">
        <v>0</v>
      </c>
      <c r="Y24" s="177">
        <v>0</v>
      </c>
      <c r="Z24" s="177">
        <v>0</v>
      </c>
      <c r="AA24" s="120">
        <f t="shared" ref="AA24:AA25" si="4">SUM(C24:Z24)</f>
        <v>0</v>
      </c>
      <c r="AB24" s="121" t="str">
        <f>IFERROR(AA24/$AA$107, "0")</f>
        <v>0</v>
      </c>
    </row>
    <row r="25" spans="1:28" ht="33" customHeight="1" outlineLevel="1" x14ac:dyDescent="0.35">
      <c r="A25" s="21" t="s">
        <v>132</v>
      </c>
      <c r="B25" s="149" t="s">
        <v>128</v>
      </c>
      <c r="C25" s="177">
        <v>0</v>
      </c>
      <c r="D25" s="177">
        <v>0</v>
      </c>
      <c r="E25" s="177">
        <v>0</v>
      </c>
      <c r="F25" s="177">
        <v>0</v>
      </c>
      <c r="G25" s="177">
        <v>0</v>
      </c>
      <c r="H25" s="177">
        <v>0</v>
      </c>
      <c r="I25" s="177">
        <v>0</v>
      </c>
      <c r="J25" s="177">
        <v>0</v>
      </c>
      <c r="K25" s="177">
        <v>0</v>
      </c>
      <c r="L25" s="177">
        <v>0</v>
      </c>
      <c r="M25" s="177">
        <v>0</v>
      </c>
      <c r="N25" s="177">
        <v>0</v>
      </c>
      <c r="O25" s="177">
        <v>0</v>
      </c>
      <c r="P25" s="177">
        <v>0</v>
      </c>
      <c r="Q25" s="177">
        <v>0</v>
      </c>
      <c r="R25" s="177">
        <v>0</v>
      </c>
      <c r="S25" s="177">
        <v>0</v>
      </c>
      <c r="T25" s="177">
        <v>0</v>
      </c>
      <c r="U25" s="177">
        <v>0</v>
      </c>
      <c r="V25" s="177">
        <v>0</v>
      </c>
      <c r="W25" s="177">
        <v>0</v>
      </c>
      <c r="X25" s="177">
        <v>0</v>
      </c>
      <c r="Y25" s="177">
        <v>0</v>
      </c>
      <c r="Z25" s="177">
        <v>0</v>
      </c>
      <c r="AA25" s="120">
        <f t="shared" si="4"/>
        <v>0</v>
      </c>
      <c r="AB25" s="121" t="str">
        <f>IFERROR(AA25/$AA$107, "0")</f>
        <v>0</v>
      </c>
    </row>
    <row r="26" spans="1:28" ht="30" customHeight="1" x14ac:dyDescent="0.35">
      <c r="A26" s="245" t="s">
        <v>136</v>
      </c>
      <c r="B26" s="246"/>
      <c r="C26" s="178"/>
      <c r="D26" s="178"/>
      <c r="E26" s="178"/>
      <c r="F26" s="178"/>
      <c r="G26" s="178"/>
      <c r="H26" s="178"/>
      <c r="I26" s="178"/>
      <c r="J26" s="178"/>
      <c r="K26" s="178"/>
      <c r="L26" s="178"/>
      <c r="M26" s="178"/>
      <c r="N26" s="178"/>
      <c r="O26" s="178"/>
      <c r="P26" s="178"/>
      <c r="Q26" s="178"/>
      <c r="R26" s="178"/>
      <c r="S26" s="178"/>
      <c r="T26" s="178"/>
      <c r="U26" s="178"/>
      <c r="V26" s="178"/>
      <c r="W26" s="178"/>
      <c r="X26" s="178"/>
      <c r="Y26" s="178"/>
      <c r="Z26" s="178"/>
      <c r="AA26" s="125">
        <f>SUM(AA27:AA28)</f>
        <v>0</v>
      </c>
      <c r="AB26" s="126" t="str">
        <f>IFERROR((AVERAGE(AB27:AB28)),"0")</f>
        <v>0</v>
      </c>
    </row>
    <row r="27" spans="1:28" ht="30" customHeight="1" outlineLevel="1" x14ac:dyDescent="0.35">
      <c r="A27" s="20" t="s">
        <v>137</v>
      </c>
      <c r="B27" s="148" t="s">
        <v>138</v>
      </c>
      <c r="C27" s="177">
        <v>0</v>
      </c>
      <c r="D27" s="177">
        <v>0</v>
      </c>
      <c r="E27" s="177">
        <v>0</v>
      </c>
      <c r="F27" s="177">
        <v>0</v>
      </c>
      <c r="G27" s="177">
        <v>0</v>
      </c>
      <c r="H27" s="177">
        <v>0</v>
      </c>
      <c r="I27" s="177">
        <v>0</v>
      </c>
      <c r="J27" s="177">
        <v>0</v>
      </c>
      <c r="K27" s="177">
        <v>0</v>
      </c>
      <c r="L27" s="177">
        <v>0</v>
      </c>
      <c r="M27" s="177">
        <v>0</v>
      </c>
      <c r="N27" s="177">
        <v>0</v>
      </c>
      <c r="O27" s="177">
        <v>0</v>
      </c>
      <c r="P27" s="177">
        <v>0</v>
      </c>
      <c r="Q27" s="177">
        <v>0</v>
      </c>
      <c r="R27" s="177">
        <v>0</v>
      </c>
      <c r="S27" s="177">
        <v>0</v>
      </c>
      <c r="T27" s="177">
        <v>0</v>
      </c>
      <c r="U27" s="177">
        <v>0</v>
      </c>
      <c r="V27" s="177">
        <v>0</v>
      </c>
      <c r="W27" s="177">
        <v>0</v>
      </c>
      <c r="X27" s="177">
        <v>0</v>
      </c>
      <c r="Y27" s="177">
        <v>0</v>
      </c>
      <c r="Z27" s="177">
        <v>0</v>
      </c>
      <c r="AA27" s="120">
        <f t="shared" ref="AA27:AA28" si="5">SUM(C27:Z27)</f>
        <v>0</v>
      </c>
      <c r="AB27" s="121" t="str">
        <f>IFERROR(AA27/$AA$107, "0")</f>
        <v>0</v>
      </c>
    </row>
    <row r="28" spans="1:28" ht="30" customHeight="1" outlineLevel="1" x14ac:dyDescent="0.35">
      <c r="A28" s="21" t="s">
        <v>142</v>
      </c>
      <c r="B28" s="149" t="s">
        <v>138</v>
      </c>
      <c r="C28" s="177">
        <v>0</v>
      </c>
      <c r="D28" s="177">
        <v>0</v>
      </c>
      <c r="E28" s="177">
        <v>0</v>
      </c>
      <c r="F28" s="177">
        <v>0</v>
      </c>
      <c r="G28" s="177">
        <v>0</v>
      </c>
      <c r="H28" s="177">
        <v>0</v>
      </c>
      <c r="I28" s="177">
        <v>0</v>
      </c>
      <c r="J28" s="177">
        <v>0</v>
      </c>
      <c r="K28" s="177">
        <v>0</v>
      </c>
      <c r="L28" s="177">
        <v>0</v>
      </c>
      <c r="M28" s="177">
        <v>0</v>
      </c>
      <c r="N28" s="177">
        <v>0</v>
      </c>
      <c r="O28" s="177">
        <v>0</v>
      </c>
      <c r="P28" s="177">
        <v>0</v>
      </c>
      <c r="Q28" s="177">
        <v>0</v>
      </c>
      <c r="R28" s="177">
        <v>0</v>
      </c>
      <c r="S28" s="177">
        <v>0</v>
      </c>
      <c r="T28" s="177">
        <v>0</v>
      </c>
      <c r="U28" s="177">
        <v>0</v>
      </c>
      <c r="V28" s="177">
        <v>0</v>
      </c>
      <c r="W28" s="177">
        <v>0</v>
      </c>
      <c r="X28" s="177">
        <v>0</v>
      </c>
      <c r="Y28" s="177">
        <v>0</v>
      </c>
      <c r="Z28" s="177">
        <v>0</v>
      </c>
      <c r="AA28" s="120">
        <f t="shared" si="5"/>
        <v>0</v>
      </c>
      <c r="AB28" s="121" t="str">
        <f>IFERROR(AA28/$AA$107, "0")</f>
        <v>0</v>
      </c>
    </row>
    <row r="29" spans="1:28" ht="30" customHeight="1" x14ac:dyDescent="0.35">
      <c r="A29" s="245" t="s">
        <v>146</v>
      </c>
      <c r="B29" s="246"/>
      <c r="C29" s="178"/>
      <c r="D29" s="178"/>
      <c r="E29" s="178"/>
      <c r="F29" s="178"/>
      <c r="G29" s="178"/>
      <c r="H29" s="178"/>
      <c r="I29" s="178"/>
      <c r="J29" s="178"/>
      <c r="K29" s="178"/>
      <c r="L29" s="178"/>
      <c r="M29" s="178"/>
      <c r="N29" s="178"/>
      <c r="O29" s="178"/>
      <c r="P29" s="178"/>
      <c r="Q29" s="178"/>
      <c r="R29" s="178"/>
      <c r="S29" s="178"/>
      <c r="T29" s="178"/>
      <c r="U29" s="178"/>
      <c r="V29" s="178"/>
      <c r="W29" s="178"/>
      <c r="X29" s="178"/>
      <c r="Y29" s="178"/>
      <c r="Z29" s="178"/>
      <c r="AA29" s="125">
        <f>SUM(AA30:AA31)</f>
        <v>0</v>
      </c>
      <c r="AB29" s="126" t="str">
        <f>IFERROR((AVERAGE(AB30:AB31)),"0")</f>
        <v>0</v>
      </c>
    </row>
    <row r="30" spans="1:28" ht="30" customHeight="1" outlineLevel="1" x14ac:dyDescent="0.35">
      <c r="A30" s="20" t="s">
        <v>147</v>
      </c>
      <c r="B30" s="148" t="s">
        <v>148</v>
      </c>
      <c r="C30" s="177">
        <v>0</v>
      </c>
      <c r="D30" s="177">
        <v>0</v>
      </c>
      <c r="E30" s="177">
        <v>0</v>
      </c>
      <c r="F30" s="177">
        <v>0</v>
      </c>
      <c r="G30" s="177">
        <v>0</v>
      </c>
      <c r="H30" s="177">
        <v>0</v>
      </c>
      <c r="I30" s="177">
        <v>0</v>
      </c>
      <c r="J30" s="177">
        <v>0</v>
      </c>
      <c r="K30" s="177">
        <v>0</v>
      </c>
      <c r="L30" s="177">
        <v>0</v>
      </c>
      <c r="M30" s="177">
        <v>0</v>
      </c>
      <c r="N30" s="177">
        <v>0</v>
      </c>
      <c r="O30" s="177">
        <v>0</v>
      </c>
      <c r="P30" s="177">
        <v>0</v>
      </c>
      <c r="Q30" s="177">
        <v>0</v>
      </c>
      <c r="R30" s="177">
        <v>0</v>
      </c>
      <c r="S30" s="177">
        <v>0</v>
      </c>
      <c r="T30" s="177">
        <v>0</v>
      </c>
      <c r="U30" s="177">
        <v>0</v>
      </c>
      <c r="V30" s="177">
        <v>0</v>
      </c>
      <c r="W30" s="177">
        <v>0</v>
      </c>
      <c r="X30" s="177">
        <v>0</v>
      </c>
      <c r="Y30" s="177">
        <v>0</v>
      </c>
      <c r="Z30" s="177">
        <v>0</v>
      </c>
      <c r="AA30" s="120">
        <f t="shared" ref="AA30:AA31" si="6">SUM(C30:Z30)</f>
        <v>0</v>
      </c>
      <c r="AB30" s="121" t="str">
        <f>IFERROR(AA30/$AA$107,"0")</f>
        <v>0</v>
      </c>
    </row>
    <row r="31" spans="1:28" ht="30" customHeight="1" outlineLevel="1" x14ac:dyDescent="0.35">
      <c r="A31" s="21" t="s">
        <v>152</v>
      </c>
      <c r="B31" s="149" t="s">
        <v>153</v>
      </c>
      <c r="C31" s="177">
        <v>0</v>
      </c>
      <c r="D31" s="177">
        <v>0</v>
      </c>
      <c r="E31" s="177">
        <v>0</v>
      </c>
      <c r="F31" s="177">
        <v>0</v>
      </c>
      <c r="G31" s="177">
        <v>0</v>
      </c>
      <c r="H31" s="177">
        <v>0</v>
      </c>
      <c r="I31" s="177">
        <v>0</v>
      </c>
      <c r="J31" s="177">
        <v>0</v>
      </c>
      <c r="K31" s="177">
        <v>0</v>
      </c>
      <c r="L31" s="177">
        <v>0</v>
      </c>
      <c r="M31" s="177">
        <v>0</v>
      </c>
      <c r="N31" s="177">
        <v>0</v>
      </c>
      <c r="O31" s="177">
        <v>0</v>
      </c>
      <c r="P31" s="177">
        <v>0</v>
      </c>
      <c r="Q31" s="177">
        <v>0</v>
      </c>
      <c r="R31" s="177">
        <v>0</v>
      </c>
      <c r="S31" s="177">
        <v>0</v>
      </c>
      <c r="T31" s="177">
        <v>0</v>
      </c>
      <c r="U31" s="177">
        <v>0</v>
      </c>
      <c r="V31" s="177">
        <v>0</v>
      </c>
      <c r="W31" s="177">
        <v>0</v>
      </c>
      <c r="X31" s="177">
        <v>0</v>
      </c>
      <c r="Y31" s="177">
        <v>0</v>
      </c>
      <c r="Z31" s="177">
        <v>0</v>
      </c>
      <c r="AA31" s="120">
        <f t="shared" si="6"/>
        <v>0</v>
      </c>
      <c r="AB31" s="121" t="str">
        <f>IFERROR(AA31/$AA$107,"0")</f>
        <v>0</v>
      </c>
    </row>
    <row r="32" spans="1:28" ht="30" customHeight="1" x14ac:dyDescent="0.35">
      <c r="A32" s="245" t="s">
        <v>157</v>
      </c>
      <c r="B32" s="246"/>
      <c r="C32" s="178"/>
      <c r="D32" s="178"/>
      <c r="E32" s="178"/>
      <c r="F32" s="178"/>
      <c r="G32" s="178"/>
      <c r="H32" s="178"/>
      <c r="I32" s="178"/>
      <c r="J32" s="178"/>
      <c r="K32" s="178"/>
      <c r="L32" s="178"/>
      <c r="M32" s="178"/>
      <c r="N32" s="178"/>
      <c r="O32" s="178"/>
      <c r="P32" s="178"/>
      <c r="Q32" s="178"/>
      <c r="R32" s="178"/>
      <c r="S32" s="178"/>
      <c r="T32" s="178"/>
      <c r="U32" s="178"/>
      <c r="V32" s="178"/>
      <c r="W32" s="178"/>
      <c r="X32" s="178"/>
      <c r="Y32" s="178"/>
      <c r="Z32" s="178"/>
      <c r="AA32" s="125">
        <f>SUM(AA33:AA57)</f>
        <v>0</v>
      </c>
      <c r="AB32" s="126" t="str">
        <f>IFERROR((AVERAGE(AB33:AB57)),"0")</f>
        <v>0</v>
      </c>
    </row>
    <row r="33" spans="1:28" ht="30" customHeight="1" outlineLevel="1" x14ac:dyDescent="0.35">
      <c r="A33" s="20" t="s">
        <v>158</v>
      </c>
      <c r="B33" s="148" t="s">
        <v>159</v>
      </c>
      <c r="C33" s="177">
        <v>0</v>
      </c>
      <c r="D33" s="177">
        <v>0</v>
      </c>
      <c r="E33" s="177">
        <v>0</v>
      </c>
      <c r="F33" s="177">
        <v>0</v>
      </c>
      <c r="G33" s="177">
        <v>0</v>
      </c>
      <c r="H33" s="177">
        <v>0</v>
      </c>
      <c r="I33" s="177">
        <v>0</v>
      </c>
      <c r="J33" s="177">
        <v>0</v>
      </c>
      <c r="K33" s="177">
        <v>0</v>
      </c>
      <c r="L33" s="177">
        <v>0</v>
      </c>
      <c r="M33" s="177">
        <v>0</v>
      </c>
      <c r="N33" s="177">
        <v>0</v>
      </c>
      <c r="O33" s="177">
        <v>0</v>
      </c>
      <c r="P33" s="177">
        <v>0</v>
      </c>
      <c r="Q33" s="177">
        <v>0</v>
      </c>
      <c r="R33" s="177">
        <v>0</v>
      </c>
      <c r="S33" s="177">
        <v>0</v>
      </c>
      <c r="T33" s="177">
        <v>0</v>
      </c>
      <c r="U33" s="177">
        <v>0</v>
      </c>
      <c r="V33" s="177">
        <v>0</v>
      </c>
      <c r="W33" s="177">
        <v>0</v>
      </c>
      <c r="X33" s="177">
        <v>0</v>
      </c>
      <c r="Y33" s="177">
        <v>0</v>
      </c>
      <c r="Z33" s="177">
        <v>0</v>
      </c>
      <c r="AA33" s="120">
        <f t="shared" ref="AA33:AA57" si="7">SUM(C33:Z33)</f>
        <v>0</v>
      </c>
      <c r="AB33" s="121" t="str">
        <f t="shared" ref="AB33:AB59" si="8">IFERROR(AA33/$AA$107,"0")</f>
        <v>0</v>
      </c>
    </row>
    <row r="34" spans="1:28" ht="30" customHeight="1" outlineLevel="1" x14ac:dyDescent="0.35">
      <c r="A34" s="20" t="s">
        <v>162</v>
      </c>
      <c r="B34" s="148" t="s">
        <v>159</v>
      </c>
      <c r="C34" s="177">
        <v>0</v>
      </c>
      <c r="D34" s="177">
        <v>0</v>
      </c>
      <c r="E34" s="177">
        <v>0</v>
      </c>
      <c r="F34" s="177">
        <v>0</v>
      </c>
      <c r="G34" s="177">
        <v>0</v>
      </c>
      <c r="H34" s="177">
        <v>0</v>
      </c>
      <c r="I34" s="177">
        <v>0</v>
      </c>
      <c r="J34" s="177">
        <v>0</v>
      </c>
      <c r="K34" s="177">
        <v>0</v>
      </c>
      <c r="L34" s="177">
        <v>0</v>
      </c>
      <c r="M34" s="177">
        <v>0</v>
      </c>
      <c r="N34" s="177">
        <v>0</v>
      </c>
      <c r="O34" s="177">
        <v>0</v>
      </c>
      <c r="P34" s="177">
        <v>0</v>
      </c>
      <c r="Q34" s="177">
        <v>0</v>
      </c>
      <c r="R34" s="177">
        <v>0</v>
      </c>
      <c r="S34" s="177">
        <v>0</v>
      </c>
      <c r="T34" s="177">
        <v>0</v>
      </c>
      <c r="U34" s="177">
        <v>0</v>
      </c>
      <c r="V34" s="177">
        <v>0</v>
      </c>
      <c r="W34" s="177">
        <v>0</v>
      </c>
      <c r="X34" s="177">
        <v>0</v>
      </c>
      <c r="Y34" s="177">
        <v>0</v>
      </c>
      <c r="Z34" s="177">
        <v>0</v>
      </c>
      <c r="AA34" s="120">
        <f t="shared" si="7"/>
        <v>0</v>
      </c>
      <c r="AB34" s="121" t="str">
        <f t="shared" si="8"/>
        <v>0</v>
      </c>
    </row>
    <row r="35" spans="1:28" ht="30" customHeight="1" outlineLevel="1" x14ac:dyDescent="0.35">
      <c r="A35" s="20" t="s">
        <v>165</v>
      </c>
      <c r="B35" s="148" t="s">
        <v>166</v>
      </c>
      <c r="C35" s="177">
        <v>0</v>
      </c>
      <c r="D35" s="177">
        <v>0</v>
      </c>
      <c r="E35" s="177">
        <v>0</v>
      </c>
      <c r="F35" s="177">
        <v>0</v>
      </c>
      <c r="G35" s="177">
        <v>0</v>
      </c>
      <c r="H35" s="177">
        <v>0</v>
      </c>
      <c r="I35" s="177">
        <v>0</v>
      </c>
      <c r="J35" s="177">
        <v>0</v>
      </c>
      <c r="K35" s="177">
        <v>0</v>
      </c>
      <c r="L35" s="177">
        <v>0</v>
      </c>
      <c r="M35" s="177">
        <v>0</v>
      </c>
      <c r="N35" s="177">
        <v>0</v>
      </c>
      <c r="O35" s="177">
        <v>0</v>
      </c>
      <c r="P35" s="177">
        <v>0</v>
      </c>
      <c r="Q35" s="177">
        <v>0</v>
      </c>
      <c r="R35" s="177">
        <v>0</v>
      </c>
      <c r="S35" s="177">
        <v>0</v>
      </c>
      <c r="T35" s="177">
        <v>0</v>
      </c>
      <c r="U35" s="177">
        <v>0</v>
      </c>
      <c r="V35" s="177">
        <v>0</v>
      </c>
      <c r="W35" s="177">
        <v>0</v>
      </c>
      <c r="X35" s="177">
        <v>0</v>
      </c>
      <c r="Y35" s="177">
        <v>0</v>
      </c>
      <c r="Z35" s="177">
        <v>0</v>
      </c>
      <c r="AA35" s="120">
        <f t="shared" si="7"/>
        <v>0</v>
      </c>
      <c r="AB35" s="121" t="str">
        <f t="shared" si="8"/>
        <v>0</v>
      </c>
    </row>
    <row r="36" spans="1:28" ht="30" customHeight="1" outlineLevel="1" x14ac:dyDescent="0.35">
      <c r="A36" s="20" t="s">
        <v>170</v>
      </c>
      <c r="B36" s="148" t="s">
        <v>166</v>
      </c>
      <c r="C36" s="177">
        <v>0</v>
      </c>
      <c r="D36" s="177">
        <v>0</v>
      </c>
      <c r="E36" s="177">
        <v>0</v>
      </c>
      <c r="F36" s="177">
        <v>0</v>
      </c>
      <c r="G36" s="177">
        <v>0</v>
      </c>
      <c r="H36" s="177">
        <v>0</v>
      </c>
      <c r="I36" s="177">
        <v>0</v>
      </c>
      <c r="J36" s="177">
        <v>0</v>
      </c>
      <c r="K36" s="177">
        <v>0</v>
      </c>
      <c r="L36" s="177">
        <v>0</v>
      </c>
      <c r="M36" s="177">
        <v>0</v>
      </c>
      <c r="N36" s="177">
        <v>0</v>
      </c>
      <c r="O36" s="177">
        <v>0</v>
      </c>
      <c r="P36" s="177">
        <v>0</v>
      </c>
      <c r="Q36" s="177">
        <v>0</v>
      </c>
      <c r="R36" s="177">
        <v>0</v>
      </c>
      <c r="S36" s="177">
        <v>0</v>
      </c>
      <c r="T36" s="177">
        <v>0</v>
      </c>
      <c r="U36" s="177">
        <v>0</v>
      </c>
      <c r="V36" s="177">
        <v>0</v>
      </c>
      <c r="W36" s="177">
        <v>0</v>
      </c>
      <c r="X36" s="177">
        <v>0</v>
      </c>
      <c r="Y36" s="177">
        <v>0</v>
      </c>
      <c r="Z36" s="177">
        <v>0</v>
      </c>
      <c r="AA36" s="120">
        <f t="shared" si="7"/>
        <v>0</v>
      </c>
      <c r="AB36" s="121" t="str">
        <f t="shared" si="8"/>
        <v>0</v>
      </c>
    </row>
    <row r="37" spans="1:28" ht="30" customHeight="1" outlineLevel="1" x14ac:dyDescent="0.35">
      <c r="A37" s="21" t="s">
        <v>173</v>
      </c>
      <c r="B37" s="149" t="s">
        <v>166</v>
      </c>
      <c r="C37" s="177">
        <v>0</v>
      </c>
      <c r="D37" s="177">
        <v>0</v>
      </c>
      <c r="E37" s="177">
        <v>0</v>
      </c>
      <c r="F37" s="177">
        <v>0</v>
      </c>
      <c r="G37" s="177">
        <v>0</v>
      </c>
      <c r="H37" s="177">
        <v>0</v>
      </c>
      <c r="I37" s="177">
        <v>0</v>
      </c>
      <c r="J37" s="177">
        <v>0</v>
      </c>
      <c r="K37" s="177">
        <v>0</v>
      </c>
      <c r="L37" s="177">
        <v>0</v>
      </c>
      <c r="M37" s="177">
        <v>0</v>
      </c>
      <c r="N37" s="177">
        <v>0</v>
      </c>
      <c r="O37" s="177">
        <v>0</v>
      </c>
      <c r="P37" s="177">
        <v>0</v>
      </c>
      <c r="Q37" s="177">
        <v>0</v>
      </c>
      <c r="R37" s="177">
        <v>0</v>
      </c>
      <c r="S37" s="177">
        <v>0</v>
      </c>
      <c r="T37" s="177">
        <v>0</v>
      </c>
      <c r="U37" s="177">
        <v>0</v>
      </c>
      <c r="V37" s="177">
        <v>0</v>
      </c>
      <c r="W37" s="177">
        <v>0</v>
      </c>
      <c r="X37" s="177">
        <v>0</v>
      </c>
      <c r="Y37" s="177">
        <v>0</v>
      </c>
      <c r="Z37" s="177">
        <v>0</v>
      </c>
      <c r="AA37" s="120">
        <f t="shared" si="7"/>
        <v>0</v>
      </c>
      <c r="AB37" s="121" t="str">
        <f t="shared" si="8"/>
        <v>0</v>
      </c>
    </row>
    <row r="38" spans="1:28" ht="30" customHeight="1" outlineLevel="1" x14ac:dyDescent="0.35">
      <c r="A38" s="21" t="s">
        <v>177</v>
      </c>
      <c r="B38" s="149" t="s">
        <v>166</v>
      </c>
      <c r="C38" s="177">
        <v>0</v>
      </c>
      <c r="D38" s="177">
        <v>0</v>
      </c>
      <c r="E38" s="177">
        <v>0</v>
      </c>
      <c r="F38" s="177">
        <v>0</v>
      </c>
      <c r="G38" s="177">
        <v>0</v>
      </c>
      <c r="H38" s="177">
        <v>0</v>
      </c>
      <c r="I38" s="177">
        <v>0</v>
      </c>
      <c r="J38" s="177">
        <v>0</v>
      </c>
      <c r="K38" s="177">
        <v>0</v>
      </c>
      <c r="L38" s="177">
        <v>0</v>
      </c>
      <c r="M38" s="177">
        <v>0</v>
      </c>
      <c r="N38" s="177">
        <v>0</v>
      </c>
      <c r="O38" s="177">
        <v>0</v>
      </c>
      <c r="P38" s="177">
        <v>0</v>
      </c>
      <c r="Q38" s="177">
        <v>0</v>
      </c>
      <c r="R38" s="177">
        <v>0</v>
      </c>
      <c r="S38" s="177">
        <v>0</v>
      </c>
      <c r="T38" s="177">
        <v>0</v>
      </c>
      <c r="U38" s="177">
        <v>0</v>
      </c>
      <c r="V38" s="177">
        <v>0</v>
      </c>
      <c r="W38" s="177">
        <v>0</v>
      </c>
      <c r="X38" s="177">
        <v>0</v>
      </c>
      <c r="Y38" s="177">
        <v>0</v>
      </c>
      <c r="Z38" s="177">
        <v>0</v>
      </c>
      <c r="AA38" s="120">
        <f t="shared" si="7"/>
        <v>0</v>
      </c>
      <c r="AB38" s="121" t="str">
        <f t="shared" si="8"/>
        <v>0</v>
      </c>
    </row>
    <row r="39" spans="1:28" ht="30" customHeight="1" outlineLevel="1" x14ac:dyDescent="0.35">
      <c r="A39" s="20" t="s">
        <v>181</v>
      </c>
      <c r="B39" s="148" t="s">
        <v>182</v>
      </c>
      <c r="C39" s="177">
        <v>0</v>
      </c>
      <c r="D39" s="177">
        <v>0</v>
      </c>
      <c r="E39" s="177">
        <v>0</v>
      </c>
      <c r="F39" s="177">
        <v>0</v>
      </c>
      <c r="G39" s="177">
        <v>0</v>
      </c>
      <c r="H39" s="177">
        <v>0</v>
      </c>
      <c r="I39" s="177">
        <v>0</v>
      </c>
      <c r="J39" s="177">
        <v>0</v>
      </c>
      <c r="K39" s="177">
        <v>0</v>
      </c>
      <c r="L39" s="177">
        <v>0</v>
      </c>
      <c r="M39" s="177">
        <v>0</v>
      </c>
      <c r="N39" s="177">
        <v>0</v>
      </c>
      <c r="O39" s="177">
        <v>0</v>
      </c>
      <c r="P39" s="177">
        <v>0</v>
      </c>
      <c r="Q39" s="177">
        <v>0</v>
      </c>
      <c r="R39" s="177">
        <v>0</v>
      </c>
      <c r="S39" s="177">
        <v>0</v>
      </c>
      <c r="T39" s="177">
        <v>0</v>
      </c>
      <c r="U39" s="177">
        <v>0</v>
      </c>
      <c r="V39" s="177">
        <v>0</v>
      </c>
      <c r="W39" s="177">
        <v>0</v>
      </c>
      <c r="X39" s="177">
        <v>0</v>
      </c>
      <c r="Y39" s="177">
        <v>0</v>
      </c>
      <c r="Z39" s="177">
        <v>0</v>
      </c>
      <c r="AA39" s="120">
        <f t="shared" si="7"/>
        <v>0</v>
      </c>
      <c r="AB39" s="121" t="str">
        <f t="shared" si="8"/>
        <v>0</v>
      </c>
    </row>
    <row r="40" spans="1:28" ht="30" customHeight="1" outlineLevel="1" x14ac:dyDescent="0.35">
      <c r="A40" s="20" t="s">
        <v>186</v>
      </c>
      <c r="B40" s="148" t="s">
        <v>182</v>
      </c>
      <c r="C40" s="177">
        <v>0</v>
      </c>
      <c r="D40" s="177">
        <v>0</v>
      </c>
      <c r="E40" s="177">
        <v>0</v>
      </c>
      <c r="F40" s="177">
        <v>0</v>
      </c>
      <c r="G40" s="177">
        <v>0</v>
      </c>
      <c r="H40" s="177">
        <v>0</v>
      </c>
      <c r="I40" s="177">
        <v>0</v>
      </c>
      <c r="J40" s="177">
        <v>0</v>
      </c>
      <c r="K40" s="177">
        <v>0</v>
      </c>
      <c r="L40" s="177">
        <v>0</v>
      </c>
      <c r="M40" s="177">
        <v>0</v>
      </c>
      <c r="N40" s="177">
        <v>0</v>
      </c>
      <c r="O40" s="177">
        <v>0</v>
      </c>
      <c r="P40" s="177">
        <v>0</v>
      </c>
      <c r="Q40" s="177">
        <v>0</v>
      </c>
      <c r="R40" s="177">
        <v>0</v>
      </c>
      <c r="S40" s="177">
        <v>0</v>
      </c>
      <c r="T40" s="177">
        <v>0</v>
      </c>
      <c r="U40" s="177">
        <v>0</v>
      </c>
      <c r="V40" s="177">
        <v>0</v>
      </c>
      <c r="W40" s="177">
        <v>0</v>
      </c>
      <c r="X40" s="177">
        <v>0</v>
      </c>
      <c r="Y40" s="177">
        <v>0</v>
      </c>
      <c r="Z40" s="177">
        <v>0</v>
      </c>
      <c r="AA40" s="120">
        <f t="shared" si="7"/>
        <v>0</v>
      </c>
      <c r="AB40" s="121" t="str">
        <f t="shared" si="8"/>
        <v>0</v>
      </c>
    </row>
    <row r="41" spans="1:28" ht="30" customHeight="1" outlineLevel="1" x14ac:dyDescent="0.35">
      <c r="A41" s="20" t="s">
        <v>190</v>
      </c>
      <c r="B41" s="148" t="s">
        <v>191</v>
      </c>
      <c r="C41" s="177">
        <v>0</v>
      </c>
      <c r="D41" s="177">
        <v>0</v>
      </c>
      <c r="E41" s="177">
        <v>0</v>
      </c>
      <c r="F41" s="177">
        <v>0</v>
      </c>
      <c r="G41" s="177">
        <v>0</v>
      </c>
      <c r="H41" s="177">
        <v>0</v>
      </c>
      <c r="I41" s="177">
        <v>0</v>
      </c>
      <c r="J41" s="177">
        <v>0</v>
      </c>
      <c r="K41" s="177">
        <v>0</v>
      </c>
      <c r="L41" s="177">
        <v>0</v>
      </c>
      <c r="M41" s="177">
        <v>0</v>
      </c>
      <c r="N41" s="177">
        <v>0</v>
      </c>
      <c r="O41" s="177">
        <v>0</v>
      </c>
      <c r="P41" s="177">
        <v>0</v>
      </c>
      <c r="Q41" s="177">
        <v>0</v>
      </c>
      <c r="R41" s="177">
        <v>0</v>
      </c>
      <c r="S41" s="177">
        <v>0</v>
      </c>
      <c r="T41" s="177">
        <v>0</v>
      </c>
      <c r="U41" s="177">
        <v>0</v>
      </c>
      <c r="V41" s="177">
        <v>0</v>
      </c>
      <c r="W41" s="177">
        <v>0</v>
      </c>
      <c r="X41" s="177">
        <v>0</v>
      </c>
      <c r="Y41" s="177">
        <v>0</v>
      </c>
      <c r="Z41" s="177">
        <v>0</v>
      </c>
      <c r="AA41" s="120">
        <f t="shared" si="7"/>
        <v>0</v>
      </c>
      <c r="AB41" s="121" t="str">
        <f t="shared" si="8"/>
        <v>0</v>
      </c>
    </row>
    <row r="42" spans="1:28" ht="30" customHeight="1" outlineLevel="1" x14ac:dyDescent="0.35">
      <c r="A42" s="21" t="s">
        <v>194</v>
      </c>
      <c r="B42" s="149" t="s">
        <v>195</v>
      </c>
      <c r="C42" s="177">
        <v>0</v>
      </c>
      <c r="D42" s="177">
        <v>0</v>
      </c>
      <c r="E42" s="177">
        <v>0</v>
      </c>
      <c r="F42" s="177">
        <v>0</v>
      </c>
      <c r="G42" s="177">
        <v>0</v>
      </c>
      <c r="H42" s="177">
        <v>0</v>
      </c>
      <c r="I42" s="177">
        <v>0</v>
      </c>
      <c r="J42" s="177">
        <v>0</v>
      </c>
      <c r="K42" s="177">
        <v>0</v>
      </c>
      <c r="L42" s="177">
        <v>0</v>
      </c>
      <c r="M42" s="177">
        <v>0</v>
      </c>
      <c r="N42" s="177">
        <v>0</v>
      </c>
      <c r="O42" s="177">
        <v>0</v>
      </c>
      <c r="P42" s="177">
        <v>0</v>
      </c>
      <c r="Q42" s="177">
        <v>0</v>
      </c>
      <c r="R42" s="177">
        <v>0</v>
      </c>
      <c r="S42" s="177">
        <v>0</v>
      </c>
      <c r="T42" s="177">
        <v>0</v>
      </c>
      <c r="U42" s="177">
        <v>0</v>
      </c>
      <c r="V42" s="177">
        <v>0</v>
      </c>
      <c r="W42" s="177">
        <v>0</v>
      </c>
      <c r="X42" s="177">
        <v>0</v>
      </c>
      <c r="Y42" s="177">
        <v>0</v>
      </c>
      <c r="Z42" s="177">
        <v>0</v>
      </c>
      <c r="AA42" s="120">
        <f t="shared" si="7"/>
        <v>0</v>
      </c>
      <c r="AB42" s="121" t="str">
        <f t="shared" si="8"/>
        <v>0</v>
      </c>
    </row>
    <row r="43" spans="1:28" ht="30" customHeight="1" outlineLevel="1" x14ac:dyDescent="0.35">
      <c r="A43" s="21" t="s">
        <v>198</v>
      </c>
      <c r="B43" s="149" t="s">
        <v>195</v>
      </c>
      <c r="C43" s="177">
        <v>0</v>
      </c>
      <c r="D43" s="177">
        <v>0</v>
      </c>
      <c r="E43" s="177">
        <v>0</v>
      </c>
      <c r="F43" s="177">
        <v>0</v>
      </c>
      <c r="G43" s="177">
        <v>0</v>
      </c>
      <c r="H43" s="177">
        <v>0</v>
      </c>
      <c r="I43" s="177">
        <v>0</v>
      </c>
      <c r="J43" s="177">
        <v>0</v>
      </c>
      <c r="K43" s="177">
        <v>0</v>
      </c>
      <c r="L43" s="177">
        <v>0</v>
      </c>
      <c r="M43" s="177">
        <v>0</v>
      </c>
      <c r="N43" s="177">
        <v>0</v>
      </c>
      <c r="O43" s="177">
        <v>0</v>
      </c>
      <c r="P43" s="177">
        <v>0</v>
      </c>
      <c r="Q43" s="177">
        <v>0</v>
      </c>
      <c r="R43" s="177">
        <v>0</v>
      </c>
      <c r="S43" s="177">
        <v>0</v>
      </c>
      <c r="T43" s="177">
        <v>0</v>
      </c>
      <c r="U43" s="177">
        <v>0</v>
      </c>
      <c r="V43" s="177">
        <v>0</v>
      </c>
      <c r="W43" s="177">
        <v>0</v>
      </c>
      <c r="X43" s="177">
        <v>0</v>
      </c>
      <c r="Y43" s="177">
        <v>0</v>
      </c>
      <c r="Z43" s="177">
        <v>0</v>
      </c>
      <c r="AA43" s="120">
        <f t="shared" si="7"/>
        <v>0</v>
      </c>
      <c r="AB43" s="121" t="str">
        <f t="shared" si="8"/>
        <v>0</v>
      </c>
    </row>
    <row r="44" spans="1:28" ht="30" customHeight="1" outlineLevel="1" x14ac:dyDescent="0.35">
      <c r="A44" s="20" t="s">
        <v>201</v>
      </c>
      <c r="B44" s="148" t="s">
        <v>202</v>
      </c>
      <c r="C44" s="177">
        <v>0</v>
      </c>
      <c r="D44" s="177">
        <v>0</v>
      </c>
      <c r="E44" s="177">
        <v>0</v>
      </c>
      <c r="F44" s="177">
        <v>0</v>
      </c>
      <c r="G44" s="177">
        <v>0</v>
      </c>
      <c r="H44" s="177">
        <v>0</v>
      </c>
      <c r="I44" s="177">
        <v>0</v>
      </c>
      <c r="J44" s="177">
        <v>0</v>
      </c>
      <c r="K44" s="177">
        <v>0</v>
      </c>
      <c r="L44" s="177">
        <v>0</v>
      </c>
      <c r="M44" s="177">
        <v>0</v>
      </c>
      <c r="N44" s="177">
        <v>0</v>
      </c>
      <c r="O44" s="177">
        <v>0</v>
      </c>
      <c r="P44" s="177">
        <v>0</v>
      </c>
      <c r="Q44" s="177">
        <v>0</v>
      </c>
      <c r="R44" s="177">
        <v>0</v>
      </c>
      <c r="S44" s="177">
        <v>0</v>
      </c>
      <c r="T44" s="177">
        <v>0</v>
      </c>
      <c r="U44" s="177">
        <v>0</v>
      </c>
      <c r="V44" s="177">
        <v>0</v>
      </c>
      <c r="W44" s="177">
        <v>0</v>
      </c>
      <c r="X44" s="177">
        <v>0</v>
      </c>
      <c r="Y44" s="177">
        <v>0</v>
      </c>
      <c r="Z44" s="177">
        <v>0</v>
      </c>
      <c r="AA44" s="120">
        <f t="shared" si="7"/>
        <v>0</v>
      </c>
      <c r="AB44" s="121" t="str">
        <f t="shared" si="8"/>
        <v>0</v>
      </c>
    </row>
    <row r="45" spans="1:28" ht="30" customHeight="1" outlineLevel="1" x14ac:dyDescent="0.35">
      <c r="A45" s="20" t="s">
        <v>206</v>
      </c>
      <c r="B45" s="148" t="s">
        <v>207</v>
      </c>
      <c r="C45" s="177">
        <v>0</v>
      </c>
      <c r="D45" s="177">
        <v>0</v>
      </c>
      <c r="E45" s="177">
        <v>0</v>
      </c>
      <c r="F45" s="177">
        <v>0</v>
      </c>
      <c r="G45" s="177">
        <v>0</v>
      </c>
      <c r="H45" s="177">
        <v>0</v>
      </c>
      <c r="I45" s="177">
        <v>0</v>
      </c>
      <c r="J45" s="177">
        <v>0</v>
      </c>
      <c r="K45" s="177">
        <v>0</v>
      </c>
      <c r="L45" s="177">
        <v>0</v>
      </c>
      <c r="M45" s="177">
        <v>0</v>
      </c>
      <c r="N45" s="177">
        <v>0</v>
      </c>
      <c r="O45" s="177">
        <v>0</v>
      </c>
      <c r="P45" s="177">
        <v>0</v>
      </c>
      <c r="Q45" s="177">
        <v>0</v>
      </c>
      <c r="R45" s="177">
        <v>0</v>
      </c>
      <c r="S45" s="177">
        <v>0</v>
      </c>
      <c r="T45" s="177">
        <v>0</v>
      </c>
      <c r="U45" s="177">
        <v>0</v>
      </c>
      <c r="V45" s="177">
        <v>0</v>
      </c>
      <c r="W45" s="177">
        <v>0</v>
      </c>
      <c r="X45" s="177">
        <v>0</v>
      </c>
      <c r="Y45" s="177">
        <v>0</v>
      </c>
      <c r="Z45" s="177">
        <v>0</v>
      </c>
      <c r="AA45" s="120">
        <f t="shared" si="7"/>
        <v>0</v>
      </c>
      <c r="AB45" s="121" t="str">
        <f t="shared" si="8"/>
        <v>0</v>
      </c>
    </row>
    <row r="46" spans="1:28" ht="30" customHeight="1" outlineLevel="1" x14ac:dyDescent="0.35">
      <c r="A46" s="20" t="s">
        <v>211</v>
      </c>
      <c r="B46" s="148" t="s">
        <v>212</v>
      </c>
      <c r="C46" s="177">
        <v>0</v>
      </c>
      <c r="D46" s="177">
        <v>0</v>
      </c>
      <c r="E46" s="177">
        <v>0</v>
      </c>
      <c r="F46" s="177">
        <v>0</v>
      </c>
      <c r="G46" s="177">
        <v>0</v>
      </c>
      <c r="H46" s="177">
        <v>0</v>
      </c>
      <c r="I46" s="177">
        <v>0</v>
      </c>
      <c r="J46" s="177">
        <v>0</v>
      </c>
      <c r="K46" s="177">
        <v>0</v>
      </c>
      <c r="L46" s="177">
        <v>0</v>
      </c>
      <c r="M46" s="177">
        <v>0</v>
      </c>
      <c r="N46" s="177">
        <v>0</v>
      </c>
      <c r="O46" s="177">
        <v>0</v>
      </c>
      <c r="P46" s="177">
        <v>0</v>
      </c>
      <c r="Q46" s="177">
        <v>0</v>
      </c>
      <c r="R46" s="177">
        <v>0</v>
      </c>
      <c r="S46" s="177">
        <v>0</v>
      </c>
      <c r="T46" s="177">
        <v>0</v>
      </c>
      <c r="U46" s="177">
        <v>0</v>
      </c>
      <c r="V46" s="177">
        <v>0</v>
      </c>
      <c r="W46" s="177">
        <v>0</v>
      </c>
      <c r="X46" s="177">
        <v>0</v>
      </c>
      <c r="Y46" s="177">
        <v>0</v>
      </c>
      <c r="Z46" s="177">
        <v>0</v>
      </c>
      <c r="AA46" s="120">
        <f t="shared" si="7"/>
        <v>0</v>
      </c>
      <c r="AB46" s="121" t="str">
        <f t="shared" si="8"/>
        <v>0</v>
      </c>
    </row>
    <row r="47" spans="1:28" ht="30" customHeight="1" outlineLevel="1" x14ac:dyDescent="0.35">
      <c r="A47" s="21" t="s">
        <v>216</v>
      </c>
      <c r="B47" s="149" t="s">
        <v>217</v>
      </c>
      <c r="C47" s="177">
        <v>0</v>
      </c>
      <c r="D47" s="177">
        <v>0</v>
      </c>
      <c r="E47" s="177">
        <v>0</v>
      </c>
      <c r="F47" s="177">
        <v>0</v>
      </c>
      <c r="G47" s="177">
        <v>0</v>
      </c>
      <c r="H47" s="177">
        <v>0</v>
      </c>
      <c r="I47" s="177">
        <v>0</v>
      </c>
      <c r="J47" s="177">
        <v>0</v>
      </c>
      <c r="K47" s="177">
        <v>0</v>
      </c>
      <c r="L47" s="177">
        <v>0</v>
      </c>
      <c r="M47" s="177">
        <v>0</v>
      </c>
      <c r="N47" s="177">
        <v>0</v>
      </c>
      <c r="O47" s="177">
        <v>0</v>
      </c>
      <c r="P47" s="177">
        <v>0</v>
      </c>
      <c r="Q47" s="177">
        <v>0</v>
      </c>
      <c r="R47" s="177">
        <v>0</v>
      </c>
      <c r="S47" s="177">
        <v>0</v>
      </c>
      <c r="T47" s="177">
        <v>0</v>
      </c>
      <c r="U47" s="177">
        <v>0</v>
      </c>
      <c r="V47" s="177">
        <v>0</v>
      </c>
      <c r="W47" s="177">
        <v>0</v>
      </c>
      <c r="X47" s="177">
        <v>0</v>
      </c>
      <c r="Y47" s="177">
        <v>0</v>
      </c>
      <c r="Z47" s="177">
        <v>0</v>
      </c>
      <c r="AA47" s="120">
        <f t="shared" si="7"/>
        <v>0</v>
      </c>
      <c r="AB47" s="121" t="str">
        <f t="shared" si="8"/>
        <v>0</v>
      </c>
    </row>
    <row r="48" spans="1:28" ht="30" customHeight="1" outlineLevel="1" x14ac:dyDescent="0.35">
      <c r="A48" s="21" t="s">
        <v>221</v>
      </c>
      <c r="B48" s="149" t="s">
        <v>207</v>
      </c>
      <c r="C48" s="177">
        <v>0</v>
      </c>
      <c r="D48" s="177">
        <v>0</v>
      </c>
      <c r="E48" s="177">
        <v>0</v>
      </c>
      <c r="F48" s="177">
        <v>0</v>
      </c>
      <c r="G48" s="177">
        <v>0</v>
      </c>
      <c r="H48" s="177">
        <v>0</v>
      </c>
      <c r="I48" s="177">
        <v>0</v>
      </c>
      <c r="J48" s="177">
        <v>0</v>
      </c>
      <c r="K48" s="177">
        <v>0</v>
      </c>
      <c r="L48" s="177">
        <v>0</v>
      </c>
      <c r="M48" s="177">
        <v>0</v>
      </c>
      <c r="N48" s="177">
        <v>0</v>
      </c>
      <c r="O48" s="177">
        <v>0</v>
      </c>
      <c r="P48" s="177">
        <v>0</v>
      </c>
      <c r="Q48" s="177">
        <v>0</v>
      </c>
      <c r="R48" s="177">
        <v>0</v>
      </c>
      <c r="S48" s="177">
        <v>0</v>
      </c>
      <c r="T48" s="177">
        <v>0</v>
      </c>
      <c r="U48" s="177">
        <v>0</v>
      </c>
      <c r="V48" s="177">
        <v>0</v>
      </c>
      <c r="W48" s="177">
        <v>0</v>
      </c>
      <c r="X48" s="177">
        <v>0</v>
      </c>
      <c r="Y48" s="177">
        <v>0</v>
      </c>
      <c r="Z48" s="177">
        <v>0</v>
      </c>
      <c r="AA48" s="120">
        <f t="shared" si="7"/>
        <v>0</v>
      </c>
      <c r="AB48" s="121" t="str">
        <f t="shared" si="8"/>
        <v>0</v>
      </c>
    </row>
    <row r="49" spans="1:28" ht="30" customHeight="1" outlineLevel="1" x14ac:dyDescent="0.35">
      <c r="A49" s="20" t="s">
        <v>225</v>
      </c>
      <c r="B49" s="148" t="s">
        <v>226</v>
      </c>
      <c r="C49" s="177">
        <v>0</v>
      </c>
      <c r="D49" s="177">
        <v>0</v>
      </c>
      <c r="E49" s="177">
        <v>0</v>
      </c>
      <c r="F49" s="177">
        <v>0</v>
      </c>
      <c r="G49" s="177">
        <v>0</v>
      </c>
      <c r="H49" s="177">
        <v>0</v>
      </c>
      <c r="I49" s="177">
        <v>0</v>
      </c>
      <c r="J49" s="177">
        <v>0</v>
      </c>
      <c r="K49" s="177">
        <v>0</v>
      </c>
      <c r="L49" s="177">
        <v>0</v>
      </c>
      <c r="M49" s="177">
        <v>0</v>
      </c>
      <c r="N49" s="177">
        <v>0</v>
      </c>
      <c r="O49" s="177">
        <v>0</v>
      </c>
      <c r="P49" s="177">
        <v>0</v>
      </c>
      <c r="Q49" s="177">
        <v>0</v>
      </c>
      <c r="R49" s="177">
        <v>0</v>
      </c>
      <c r="S49" s="177">
        <v>0</v>
      </c>
      <c r="T49" s="177">
        <v>0</v>
      </c>
      <c r="U49" s="177">
        <v>0</v>
      </c>
      <c r="V49" s="177">
        <v>0</v>
      </c>
      <c r="W49" s="177">
        <v>0</v>
      </c>
      <c r="X49" s="177">
        <v>0</v>
      </c>
      <c r="Y49" s="177">
        <v>0</v>
      </c>
      <c r="Z49" s="177">
        <v>0</v>
      </c>
      <c r="AA49" s="120">
        <f t="shared" si="7"/>
        <v>0</v>
      </c>
      <c r="AB49" s="121" t="str">
        <f t="shared" si="8"/>
        <v>0</v>
      </c>
    </row>
    <row r="50" spans="1:28" ht="30" customHeight="1" outlineLevel="1" x14ac:dyDescent="0.35">
      <c r="A50" s="20" t="s">
        <v>229</v>
      </c>
      <c r="B50" s="148" t="s">
        <v>226</v>
      </c>
      <c r="C50" s="177">
        <v>0</v>
      </c>
      <c r="D50" s="177">
        <v>0</v>
      </c>
      <c r="E50" s="177">
        <v>0</v>
      </c>
      <c r="F50" s="177">
        <v>0</v>
      </c>
      <c r="G50" s="177">
        <v>0</v>
      </c>
      <c r="H50" s="177">
        <v>0</v>
      </c>
      <c r="I50" s="177">
        <v>0</v>
      </c>
      <c r="J50" s="177">
        <v>0</v>
      </c>
      <c r="K50" s="177">
        <v>0</v>
      </c>
      <c r="L50" s="177">
        <v>0</v>
      </c>
      <c r="M50" s="177">
        <v>0</v>
      </c>
      <c r="N50" s="177">
        <v>0</v>
      </c>
      <c r="O50" s="177">
        <v>0</v>
      </c>
      <c r="P50" s="177">
        <v>0</v>
      </c>
      <c r="Q50" s="177">
        <v>0</v>
      </c>
      <c r="R50" s="177">
        <v>0</v>
      </c>
      <c r="S50" s="177">
        <v>0</v>
      </c>
      <c r="T50" s="177">
        <v>0</v>
      </c>
      <c r="U50" s="177">
        <v>0</v>
      </c>
      <c r="V50" s="177">
        <v>0</v>
      </c>
      <c r="W50" s="177">
        <v>0</v>
      </c>
      <c r="X50" s="177">
        <v>0</v>
      </c>
      <c r="Y50" s="177">
        <v>0</v>
      </c>
      <c r="Z50" s="177">
        <v>0</v>
      </c>
      <c r="AA50" s="120">
        <f t="shared" si="7"/>
        <v>0</v>
      </c>
      <c r="AB50" s="121" t="str">
        <f t="shared" si="8"/>
        <v>0</v>
      </c>
    </row>
    <row r="51" spans="1:28" ht="30" customHeight="1" outlineLevel="1" x14ac:dyDescent="0.35">
      <c r="A51" s="20" t="s">
        <v>232</v>
      </c>
      <c r="B51" s="148" t="s">
        <v>233</v>
      </c>
      <c r="C51" s="177">
        <v>0</v>
      </c>
      <c r="D51" s="177">
        <v>0</v>
      </c>
      <c r="E51" s="177">
        <v>0</v>
      </c>
      <c r="F51" s="177">
        <v>0</v>
      </c>
      <c r="G51" s="177">
        <v>0</v>
      </c>
      <c r="H51" s="177">
        <v>0</v>
      </c>
      <c r="I51" s="177">
        <v>0</v>
      </c>
      <c r="J51" s="177">
        <v>0</v>
      </c>
      <c r="K51" s="177">
        <v>0</v>
      </c>
      <c r="L51" s="177">
        <v>0</v>
      </c>
      <c r="M51" s="177">
        <v>0</v>
      </c>
      <c r="N51" s="177">
        <v>0</v>
      </c>
      <c r="O51" s="177">
        <v>0</v>
      </c>
      <c r="P51" s="177">
        <v>0</v>
      </c>
      <c r="Q51" s="177">
        <v>0</v>
      </c>
      <c r="R51" s="177">
        <v>0</v>
      </c>
      <c r="S51" s="177">
        <v>0</v>
      </c>
      <c r="T51" s="177">
        <v>0</v>
      </c>
      <c r="U51" s="177">
        <v>0</v>
      </c>
      <c r="V51" s="177">
        <v>0</v>
      </c>
      <c r="W51" s="177">
        <v>0</v>
      </c>
      <c r="X51" s="177">
        <v>0</v>
      </c>
      <c r="Y51" s="177">
        <v>0</v>
      </c>
      <c r="Z51" s="177">
        <v>0</v>
      </c>
      <c r="AA51" s="120">
        <f t="shared" si="7"/>
        <v>0</v>
      </c>
      <c r="AB51" s="121" t="str">
        <f t="shared" si="8"/>
        <v>0</v>
      </c>
    </row>
    <row r="52" spans="1:28" ht="30" customHeight="1" outlineLevel="1" x14ac:dyDescent="0.35">
      <c r="A52" s="20" t="s">
        <v>237</v>
      </c>
      <c r="B52" s="148" t="s">
        <v>238</v>
      </c>
      <c r="C52" s="177">
        <v>0</v>
      </c>
      <c r="D52" s="177">
        <v>0</v>
      </c>
      <c r="E52" s="177">
        <v>0</v>
      </c>
      <c r="F52" s="177">
        <v>0</v>
      </c>
      <c r="G52" s="177">
        <v>0</v>
      </c>
      <c r="H52" s="177">
        <v>0</v>
      </c>
      <c r="I52" s="177">
        <v>0</v>
      </c>
      <c r="J52" s="177">
        <v>0</v>
      </c>
      <c r="K52" s="177">
        <v>0</v>
      </c>
      <c r="L52" s="177">
        <v>0</v>
      </c>
      <c r="M52" s="177">
        <v>0</v>
      </c>
      <c r="N52" s="177">
        <v>0</v>
      </c>
      <c r="O52" s="177">
        <v>0</v>
      </c>
      <c r="P52" s="177">
        <v>0</v>
      </c>
      <c r="Q52" s="177">
        <v>0</v>
      </c>
      <c r="R52" s="177">
        <v>0</v>
      </c>
      <c r="S52" s="177">
        <v>0</v>
      </c>
      <c r="T52" s="177">
        <v>0</v>
      </c>
      <c r="U52" s="177">
        <v>0</v>
      </c>
      <c r="V52" s="177">
        <v>0</v>
      </c>
      <c r="W52" s="177">
        <v>0</v>
      </c>
      <c r="X52" s="177">
        <v>0</v>
      </c>
      <c r="Y52" s="177">
        <v>0</v>
      </c>
      <c r="Z52" s="177">
        <v>0</v>
      </c>
      <c r="AA52" s="120">
        <f t="shared" si="7"/>
        <v>0</v>
      </c>
      <c r="AB52" s="121" t="str">
        <f t="shared" si="8"/>
        <v>0</v>
      </c>
    </row>
    <row r="53" spans="1:28" ht="30" customHeight="1" outlineLevel="1" x14ac:dyDescent="0.35">
      <c r="A53" s="20" t="s">
        <v>241</v>
      </c>
      <c r="B53" s="148" t="s">
        <v>242</v>
      </c>
      <c r="C53" s="177">
        <v>0</v>
      </c>
      <c r="D53" s="177">
        <v>0</v>
      </c>
      <c r="E53" s="177">
        <v>0</v>
      </c>
      <c r="F53" s="177">
        <v>0</v>
      </c>
      <c r="G53" s="177">
        <v>0</v>
      </c>
      <c r="H53" s="177">
        <v>0</v>
      </c>
      <c r="I53" s="177">
        <v>0</v>
      </c>
      <c r="J53" s="177">
        <v>0</v>
      </c>
      <c r="K53" s="177">
        <v>0</v>
      </c>
      <c r="L53" s="177">
        <v>0</v>
      </c>
      <c r="M53" s="177">
        <v>0</v>
      </c>
      <c r="N53" s="177">
        <v>0</v>
      </c>
      <c r="O53" s="177">
        <v>0</v>
      </c>
      <c r="P53" s="177">
        <v>0</v>
      </c>
      <c r="Q53" s="177">
        <v>0</v>
      </c>
      <c r="R53" s="177">
        <v>0</v>
      </c>
      <c r="S53" s="177">
        <v>0</v>
      </c>
      <c r="T53" s="177">
        <v>0</v>
      </c>
      <c r="U53" s="177">
        <v>0</v>
      </c>
      <c r="V53" s="177">
        <v>0</v>
      </c>
      <c r="W53" s="177">
        <v>0</v>
      </c>
      <c r="X53" s="177">
        <v>0</v>
      </c>
      <c r="Y53" s="177">
        <v>0</v>
      </c>
      <c r="Z53" s="177">
        <v>0</v>
      </c>
      <c r="AA53" s="120">
        <f t="shared" si="7"/>
        <v>0</v>
      </c>
      <c r="AB53" s="121" t="str">
        <f t="shared" si="8"/>
        <v>0</v>
      </c>
    </row>
    <row r="54" spans="1:28" ht="30" customHeight="1" outlineLevel="1" x14ac:dyDescent="0.35">
      <c r="A54" s="20" t="s">
        <v>245</v>
      </c>
      <c r="B54" s="148" t="s">
        <v>246</v>
      </c>
      <c r="C54" s="177">
        <v>0</v>
      </c>
      <c r="D54" s="177">
        <v>0</v>
      </c>
      <c r="E54" s="177">
        <v>0</v>
      </c>
      <c r="F54" s="177">
        <v>0</v>
      </c>
      <c r="G54" s="177">
        <v>0</v>
      </c>
      <c r="H54" s="177">
        <v>0</v>
      </c>
      <c r="I54" s="177">
        <v>0</v>
      </c>
      <c r="J54" s="177">
        <v>0</v>
      </c>
      <c r="K54" s="177">
        <v>0</v>
      </c>
      <c r="L54" s="177">
        <v>0</v>
      </c>
      <c r="M54" s="177">
        <v>0</v>
      </c>
      <c r="N54" s="177">
        <v>0</v>
      </c>
      <c r="O54" s="177">
        <v>0</v>
      </c>
      <c r="P54" s="177">
        <v>0</v>
      </c>
      <c r="Q54" s="177">
        <v>0</v>
      </c>
      <c r="R54" s="177">
        <v>0</v>
      </c>
      <c r="S54" s="177">
        <v>0</v>
      </c>
      <c r="T54" s="177">
        <v>0</v>
      </c>
      <c r="U54" s="177">
        <v>0</v>
      </c>
      <c r="V54" s="177">
        <v>0</v>
      </c>
      <c r="W54" s="177">
        <v>0</v>
      </c>
      <c r="X54" s="177">
        <v>0</v>
      </c>
      <c r="Y54" s="177">
        <v>0</v>
      </c>
      <c r="Z54" s="177">
        <v>0</v>
      </c>
      <c r="AA54" s="120">
        <f t="shared" si="7"/>
        <v>0</v>
      </c>
      <c r="AB54" s="121" t="str">
        <f t="shared" si="8"/>
        <v>0</v>
      </c>
    </row>
    <row r="55" spans="1:28" ht="30" customHeight="1" outlineLevel="1" x14ac:dyDescent="0.35">
      <c r="A55" s="20" t="s">
        <v>250</v>
      </c>
      <c r="B55" s="148" t="s">
        <v>251</v>
      </c>
      <c r="C55" s="177">
        <v>0</v>
      </c>
      <c r="D55" s="177">
        <v>0</v>
      </c>
      <c r="E55" s="177">
        <v>0</v>
      </c>
      <c r="F55" s="177">
        <v>0</v>
      </c>
      <c r="G55" s="177">
        <v>0</v>
      </c>
      <c r="H55" s="177">
        <v>0</v>
      </c>
      <c r="I55" s="177">
        <v>0</v>
      </c>
      <c r="J55" s="177">
        <v>0</v>
      </c>
      <c r="K55" s="177">
        <v>0</v>
      </c>
      <c r="L55" s="177">
        <v>0</v>
      </c>
      <c r="M55" s="177">
        <v>0</v>
      </c>
      <c r="N55" s="177">
        <v>0</v>
      </c>
      <c r="O55" s="177">
        <v>0</v>
      </c>
      <c r="P55" s="177">
        <v>0</v>
      </c>
      <c r="Q55" s="177">
        <v>0</v>
      </c>
      <c r="R55" s="177">
        <v>0</v>
      </c>
      <c r="S55" s="177">
        <v>0</v>
      </c>
      <c r="T55" s="177">
        <v>0</v>
      </c>
      <c r="U55" s="177">
        <v>0</v>
      </c>
      <c r="V55" s="177">
        <v>0</v>
      </c>
      <c r="W55" s="177">
        <v>0</v>
      </c>
      <c r="X55" s="177">
        <v>0</v>
      </c>
      <c r="Y55" s="177">
        <v>0</v>
      </c>
      <c r="Z55" s="177">
        <v>0</v>
      </c>
      <c r="AA55" s="120">
        <f t="shared" si="7"/>
        <v>0</v>
      </c>
      <c r="AB55" s="121" t="str">
        <f t="shared" si="8"/>
        <v>0</v>
      </c>
    </row>
    <row r="56" spans="1:28" ht="30" customHeight="1" outlineLevel="1" x14ac:dyDescent="0.35">
      <c r="A56" s="20" t="s">
        <v>254</v>
      </c>
      <c r="B56" s="148" t="s">
        <v>255</v>
      </c>
      <c r="C56" s="177">
        <v>0</v>
      </c>
      <c r="D56" s="177">
        <v>0</v>
      </c>
      <c r="E56" s="177">
        <v>0</v>
      </c>
      <c r="F56" s="177">
        <v>0</v>
      </c>
      <c r="G56" s="177">
        <v>0</v>
      </c>
      <c r="H56" s="177">
        <v>0</v>
      </c>
      <c r="I56" s="177">
        <v>0</v>
      </c>
      <c r="J56" s="177">
        <v>0</v>
      </c>
      <c r="K56" s="177">
        <v>0</v>
      </c>
      <c r="L56" s="177">
        <v>0</v>
      </c>
      <c r="M56" s="177">
        <v>0</v>
      </c>
      <c r="N56" s="177">
        <v>0</v>
      </c>
      <c r="O56" s="177">
        <v>0</v>
      </c>
      <c r="P56" s="177">
        <v>0</v>
      </c>
      <c r="Q56" s="177">
        <v>0</v>
      </c>
      <c r="R56" s="177">
        <v>0</v>
      </c>
      <c r="S56" s="177">
        <v>0</v>
      </c>
      <c r="T56" s="177">
        <v>0</v>
      </c>
      <c r="U56" s="177">
        <v>0</v>
      </c>
      <c r="V56" s="177">
        <v>0</v>
      </c>
      <c r="W56" s="177">
        <v>0</v>
      </c>
      <c r="X56" s="177">
        <v>0</v>
      </c>
      <c r="Y56" s="177">
        <v>0</v>
      </c>
      <c r="Z56" s="177">
        <v>0</v>
      </c>
      <c r="AA56" s="120">
        <f t="shared" si="7"/>
        <v>0</v>
      </c>
      <c r="AB56" s="121" t="str">
        <f t="shared" si="8"/>
        <v>0</v>
      </c>
    </row>
    <row r="57" spans="1:28" ht="30" customHeight="1" outlineLevel="1" x14ac:dyDescent="0.35">
      <c r="A57" s="20" t="s">
        <v>258</v>
      </c>
      <c r="B57" s="148" t="s">
        <v>259</v>
      </c>
      <c r="C57" s="177">
        <v>0</v>
      </c>
      <c r="D57" s="177">
        <v>0</v>
      </c>
      <c r="E57" s="177">
        <v>0</v>
      </c>
      <c r="F57" s="177">
        <v>0</v>
      </c>
      <c r="G57" s="177">
        <v>0</v>
      </c>
      <c r="H57" s="177">
        <v>0</v>
      </c>
      <c r="I57" s="177">
        <v>0</v>
      </c>
      <c r="J57" s="177">
        <v>0</v>
      </c>
      <c r="K57" s="177">
        <v>0</v>
      </c>
      <c r="L57" s="177">
        <v>0</v>
      </c>
      <c r="M57" s="177">
        <v>0</v>
      </c>
      <c r="N57" s="177">
        <v>0</v>
      </c>
      <c r="O57" s="177">
        <v>0</v>
      </c>
      <c r="P57" s="177">
        <v>0</v>
      </c>
      <c r="Q57" s="177">
        <v>0</v>
      </c>
      <c r="R57" s="177">
        <v>0</v>
      </c>
      <c r="S57" s="177">
        <v>0</v>
      </c>
      <c r="T57" s="177">
        <v>0</v>
      </c>
      <c r="U57" s="177">
        <v>0</v>
      </c>
      <c r="V57" s="177">
        <v>0</v>
      </c>
      <c r="W57" s="177">
        <v>0</v>
      </c>
      <c r="X57" s="177">
        <v>0</v>
      </c>
      <c r="Y57" s="177">
        <v>0</v>
      </c>
      <c r="Z57" s="177">
        <v>0</v>
      </c>
      <c r="AA57" s="120">
        <f t="shared" si="7"/>
        <v>0</v>
      </c>
      <c r="AB57" s="121" t="str">
        <f t="shared" si="8"/>
        <v>0</v>
      </c>
    </row>
    <row r="58" spans="1:28" ht="30" customHeight="1" outlineLevel="1" x14ac:dyDescent="0.35">
      <c r="A58" s="20" t="s">
        <v>103</v>
      </c>
      <c r="B58" s="148" t="s">
        <v>104</v>
      </c>
      <c r="C58" s="177">
        <v>0</v>
      </c>
      <c r="D58" s="177">
        <v>0</v>
      </c>
      <c r="E58" s="177">
        <v>0</v>
      </c>
      <c r="F58" s="177">
        <v>0</v>
      </c>
      <c r="G58" s="177">
        <v>0</v>
      </c>
      <c r="H58" s="177">
        <v>0</v>
      </c>
      <c r="I58" s="177">
        <v>0</v>
      </c>
      <c r="J58" s="177">
        <v>0</v>
      </c>
      <c r="K58" s="177">
        <v>0</v>
      </c>
      <c r="L58" s="177">
        <v>0</v>
      </c>
      <c r="M58" s="177">
        <v>0</v>
      </c>
      <c r="N58" s="177">
        <v>0</v>
      </c>
      <c r="O58" s="177">
        <v>0</v>
      </c>
      <c r="P58" s="177">
        <v>0</v>
      </c>
      <c r="Q58" s="177">
        <v>0</v>
      </c>
      <c r="R58" s="177">
        <v>0</v>
      </c>
      <c r="S58" s="177">
        <v>0</v>
      </c>
      <c r="T58" s="177">
        <v>0</v>
      </c>
      <c r="U58" s="177">
        <v>0</v>
      </c>
      <c r="V58" s="177">
        <v>0</v>
      </c>
      <c r="W58" s="177">
        <v>0</v>
      </c>
      <c r="X58" s="177">
        <v>0</v>
      </c>
      <c r="Y58" s="177">
        <v>0</v>
      </c>
      <c r="Z58" s="177">
        <v>0</v>
      </c>
      <c r="AA58" s="120">
        <f>SUM(C58:Z58)</f>
        <v>0</v>
      </c>
      <c r="AB58" s="121" t="str">
        <f t="shared" si="8"/>
        <v>0</v>
      </c>
    </row>
    <row r="59" spans="1:28" ht="30" customHeight="1" outlineLevel="1" x14ac:dyDescent="0.35">
      <c r="A59" s="21" t="s">
        <v>108</v>
      </c>
      <c r="B59" s="149" t="s">
        <v>104</v>
      </c>
      <c r="C59" s="177">
        <v>0</v>
      </c>
      <c r="D59" s="177">
        <v>0</v>
      </c>
      <c r="E59" s="177">
        <v>0</v>
      </c>
      <c r="F59" s="177">
        <v>0</v>
      </c>
      <c r="G59" s="177">
        <v>0</v>
      </c>
      <c r="H59" s="177">
        <v>0</v>
      </c>
      <c r="I59" s="177">
        <v>0</v>
      </c>
      <c r="J59" s="177">
        <v>0</v>
      </c>
      <c r="K59" s="177">
        <v>0</v>
      </c>
      <c r="L59" s="177">
        <v>0</v>
      </c>
      <c r="M59" s="177">
        <v>0</v>
      </c>
      <c r="N59" s="177">
        <v>0</v>
      </c>
      <c r="O59" s="177">
        <v>0</v>
      </c>
      <c r="P59" s="177">
        <v>0</v>
      </c>
      <c r="Q59" s="177">
        <v>0</v>
      </c>
      <c r="R59" s="177">
        <v>0</v>
      </c>
      <c r="S59" s="177">
        <v>0</v>
      </c>
      <c r="T59" s="177">
        <v>0</v>
      </c>
      <c r="U59" s="177">
        <v>0</v>
      </c>
      <c r="V59" s="177">
        <v>0</v>
      </c>
      <c r="W59" s="177">
        <v>0</v>
      </c>
      <c r="X59" s="177">
        <v>0</v>
      </c>
      <c r="Y59" s="177">
        <v>0</v>
      </c>
      <c r="Z59" s="177">
        <v>0</v>
      </c>
      <c r="AA59" s="120">
        <f>SUM(C59:Z59)</f>
        <v>0</v>
      </c>
      <c r="AB59" s="121" t="str">
        <f t="shared" si="8"/>
        <v>0</v>
      </c>
    </row>
    <row r="60" spans="1:28" ht="30" customHeight="1" x14ac:dyDescent="0.35">
      <c r="A60" s="91" t="s">
        <v>261</v>
      </c>
      <c r="B60" s="150"/>
      <c r="C60" s="178"/>
      <c r="D60" s="178"/>
      <c r="E60" s="178"/>
      <c r="F60" s="178"/>
      <c r="G60" s="178"/>
      <c r="H60" s="178"/>
      <c r="I60" s="178"/>
      <c r="J60" s="178"/>
      <c r="K60" s="178"/>
      <c r="L60" s="178"/>
      <c r="M60" s="178"/>
      <c r="N60" s="178"/>
      <c r="O60" s="178"/>
      <c r="P60" s="178"/>
      <c r="Q60" s="178"/>
      <c r="R60" s="178"/>
      <c r="S60" s="178"/>
      <c r="T60" s="178"/>
      <c r="U60" s="178"/>
      <c r="V60" s="178"/>
      <c r="W60" s="178"/>
      <c r="X60" s="178"/>
      <c r="Y60" s="178"/>
      <c r="Z60" s="178"/>
      <c r="AA60" s="125">
        <f>SUM(AA61:AA70)</f>
        <v>0</v>
      </c>
      <c r="AB60" s="126" t="str">
        <f>IFERROR((AVERAGE(AB61:AB70)),"0")</f>
        <v>0</v>
      </c>
    </row>
    <row r="61" spans="1:28" ht="30" customHeight="1" outlineLevel="1" x14ac:dyDescent="0.35">
      <c r="A61" s="20" t="s">
        <v>262</v>
      </c>
      <c r="B61" s="148" t="s">
        <v>263</v>
      </c>
      <c r="C61" s="177">
        <v>0</v>
      </c>
      <c r="D61" s="177">
        <v>0</v>
      </c>
      <c r="E61" s="177">
        <v>0</v>
      </c>
      <c r="F61" s="177">
        <v>0</v>
      </c>
      <c r="G61" s="177">
        <v>0</v>
      </c>
      <c r="H61" s="177">
        <v>0</v>
      </c>
      <c r="I61" s="177">
        <v>0</v>
      </c>
      <c r="J61" s="177">
        <v>0</v>
      </c>
      <c r="K61" s="177">
        <v>0</v>
      </c>
      <c r="L61" s="177">
        <v>0</v>
      </c>
      <c r="M61" s="177">
        <v>0</v>
      </c>
      <c r="N61" s="177">
        <v>0</v>
      </c>
      <c r="O61" s="177">
        <v>0</v>
      </c>
      <c r="P61" s="177">
        <v>0</v>
      </c>
      <c r="Q61" s="177">
        <v>0</v>
      </c>
      <c r="R61" s="177">
        <v>0</v>
      </c>
      <c r="S61" s="177">
        <v>0</v>
      </c>
      <c r="T61" s="177">
        <v>0</v>
      </c>
      <c r="U61" s="177">
        <v>0</v>
      </c>
      <c r="V61" s="177">
        <v>0</v>
      </c>
      <c r="W61" s="177">
        <v>0</v>
      </c>
      <c r="X61" s="177">
        <v>0</v>
      </c>
      <c r="Y61" s="177">
        <v>0</v>
      </c>
      <c r="Z61" s="177">
        <v>0</v>
      </c>
      <c r="AA61" s="120">
        <f>SUM(C61:Z61)</f>
        <v>0</v>
      </c>
      <c r="AB61" s="121" t="str">
        <f t="shared" ref="AB61:AB70" si="9">IFERROR(AA61/$AA$107,"0")</f>
        <v>0</v>
      </c>
    </row>
    <row r="62" spans="1:28" ht="30" customHeight="1" outlineLevel="1" x14ac:dyDescent="0.35">
      <c r="A62" s="20" t="s">
        <v>266</v>
      </c>
      <c r="B62" s="148" t="s">
        <v>267</v>
      </c>
      <c r="C62" s="177">
        <v>0</v>
      </c>
      <c r="D62" s="177">
        <v>0</v>
      </c>
      <c r="E62" s="177">
        <v>0</v>
      </c>
      <c r="F62" s="177">
        <v>0</v>
      </c>
      <c r="G62" s="177">
        <v>0</v>
      </c>
      <c r="H62" s="177">
        <v>0</v>
      </c>
      <c r="I62" s="177">
        <v>0</v>
      </c>
      <c r="J62" s="177">
        <v>0</v>
      </c>
      <c r="K62" s="177">
        <v>0</v>
      </c>
      <c r="L62" s="177">
        <v>0</v>
      </c>
      <c r="M62" s="177">
        <v>0</v>
      </c>
      <c r="N62" s="177">
        <v>0</v>
      </c>
      <c r="O62" s="177">
        <v>0</v>
      </c>
      <c r="P62" s="177">
        <v>0</v>
      </c>
      <c r="Q62" s="177">
        <v>0</v>
      </c>
      <c r="R62" s="177">
        <v>0</v>
      </c>
      <c r="S62" s="177">
        <v>0</v>
      </c>
      <c r="T62" s="177">
        <v>0</v>
      </c>
      <c r="U62" s="177">
        <v>0</v>
      </c>
      <c r="V62" s="177">
        <v>0</v>
      </c>
      <c r="W62" s="177">
        <v>0</v>
      </c>
      <c r="X62" s="177">
        <v>0</v>
      </c>
      <c r="Y62" s="177">
        <v>0</v>
      </c>
      <c r="Z62" s="177">
        <v>0</v>
      </c>
      <c r="AA62" s="120">
        <f t="shared" ref="AA62:AA70" si="10">SUM(C62:Z62)</f>
        <v>0</v>
      </c>
      <c r="AB62" s="121" t="str">
        <f t="shared" si="9"/>
        <v>0</v>
      </c>
    </row>
    <row r="63" spans="1:28" ht="30" customHeight="1" outlineLevel="1" x14ac:dyDescent="0.35">
      <c r="A63" s="20" t="s">
        <v>270</v>
      </c>
      <c r="B63" s="148" t="s">
        <v>271</v>
      </c>
      <c r="C63" s="177">
        <v>0</v>
      </c>
      <c r="D63" s="177">
        <v>0</v>
      </c>
      <c r="E63" s="177">
        <v>0</v>
      </c>
      <c r="F63" s="177">
        <v>0</v>
      </c>
      <c r="G63" s="177">
        <v>0</v>
      </c>
      <c r="H63" s="177">
        <v>0</v>
      </c>
      <c r="I63" s="177">
        <v>0</v>
      </c>
      <c r="J63" s="177">
        <v>0</v>
      </c>
      <c r="K63" s="177">
        <v>0</v>
      </c>
      <c r="L63" s="177">
        <v>0</v>
      </c>
      <c r="M63" s="177">
        <v>0</v>
      </c>
      <c r="N63" s="177">
        <v>0</v>
      </c>
      <c r="O63" s="177">
        <v>0</v>
      </c>
      <c r="P63" s="177">
        <v>0</v>
      </c>
      <c r="Q63" s="177">
        <v>0</v>
      </c>
      <c r="R63" s="177">
        <v>0</v>
      </c>
      <c r="S63" s="177">
        <v>0</v>
      </c>
      <c r="T63" s="177">
        <v>0</v>
      </c>
      <c r="U63" s="177">
        <v>0</v>
      </c>
      <c r="V63" s="177">
        <v>0</v>
      </c>
      <c r="W63" s="177">
        <v>0</v>
      </c>
      <c r="X63" s="177">
        <v>0</v>
      </c>
      <c r="Y63" s="177">
        <v>0</v>
      </c>
      <c r="Z63" s="177">
        <v>0</v>
      </c>
      <c r="AA63" s="120">
        <f t="shared" si="10"/>
        <v>0</v>
      </c>
      <c r="AB63" s="121" t="str">
        <f t="shared" si="9"/>
        <v>0</v>
      </c>
    </row>
    <row r="64" spans="1:28" ht="30" customHeight="1" outlineLevel="1" x14ac:dyDescent="0.35">
      <c r="A64" s="20" t="s">
        <v>274</v>
      </c>
      <c r="B64" s="148" t="s">
        <v>275</v>
      </c>
      <c r="C64" s="177">
        <v>0</v>
      </c>
      <c r="D64" s="177">
        <v>0</v>
      </c>
      <c r="E64" s="177">
        <v>0</v>
      </c>
      <c r="F64" s="177">
        <v>0</v>
      </c>
      <c r="G64" s="177">
        <v>0</v>
      </c>
      <c r="H64" s="177">
        <v>0</v>
      </c>
      <c r="I64" s="177">
        <v>0</v>
      </c>
      <c r="J64" s="177">
        <v>0</v>
      </c>
      <c r="K64" s="177">
        <v>0</v>
      </c>
      <c r="L64" s="177">
        <v>0</v>
      </c>
      <c r="M64" s="177">
        <v>0</v>
      </c>
      <c r="N64" s="177">
        <v>0</v>
      </c>
      <c r="O64" s="177">
        <v>0</v>
      </c>
      <c r="P64" s="177">
        <v>0</v>
      </c>
      <c r="Q64" s="177">
        <v>0</v>
      </c>
      <c r="R64" s="177">
        <v>0</v>
      </c>
      <c r="S64" s="177">
        <v>0</v>
      </c>
      <c r="T64" s="177">
        <v>0</v>
      </c>
      <c r="U64" s="177">
        <v>0</v>
      </c>
      <c r="V64" s="177">
        <v>0</v>
      </c>
      <c r="W64" s="177">
        <v>0</v>
      </c>
      <c r="X64" s="177">
        <v>0</v>
      </c>
      <c r="Y64" s="177">
        <v>0</v>
      </c>
      <c r="Z64" s="177">
        <v>0</v>
      </c>
      <c r="AA64" s="120">
        <f t="shared" si="10"/>
        <v>0</v>
      </c>
      <c r="AB64" s="121" t="str">
        <f t="shared" si="9"/>
        <v>0</v>
      </c>
    </row>
    <row r="65" spans="1:28" ht="30" customHeight="1" outlineLevel="1" x14ac:dyDescent="0.35">
      <c r="A65" s="20" t="s">
        <v>279</v>
      </c>
      <c r="B65" s="148" t="s">
        <v>280</v>
      </c>
      <c r="C65" s="177">
        <v>0</v>
      </c>
      <c r="D65" s="177">
        <v>0</v>
      </c>
      <c r="E65" s="177">
        <v>0</v>
      </c>
      <c r="F65" s="177">
        <v>0</v>
      </c>
      <c r="G65" s="177">
        <v>0</v>
      </c>
      <c r="H65" s="177">
        <v>0</v>
      </c>
      <c r="I65" s="177">
        <v>0</v>
      </c>
      <c r="J65" s="177">
        <v>0</v>
      </c>
      <c r="K65" s="177">
        <v>0</v>
      </c>
      <c r="L65" s="177">
        <v>0</v>
      </c>
      <c r="M65" s="177">
        <v>0</v>
      </c>
      <c r="N65" s="177">
        <v>0</v>
      </c>
      <c r="O65" s="177">
        <v>0</v>
      </c>
      <c r="P65" s="177">
        <v>0</v>
      </c>
      <c r="Q65" s="177">
        <v>0</v>
      </c>
      <c r="R65" s="177">
        <v>0</v>
      </c>
      <c r="S65" s="177">
        <v>0</v>
      </c>
      <c r="T65" s="177">
        <v>0</v>
      </c>
      <c r="U65" s="177">
        <v>0</v>
      </c>
      <c r="V65" s="177">
        <v>0</v>
      </c>
      <c r="W65" s="177">
        <v>0</v>
      </c>
      <c r="X65" s="177">
        <v>0</v>
      </c>
      <c r="Y65" s="177">
        <v>0</v>
      </c>
      <c r="Z65" s="177">
        <v>0</v>
      </c>
      <c r="AA65" s="120">
        <f t="shared" si="10"/>
        <v>0</v>
      </c>
      <c r="AB65" s="121" t="str">
        <f t="shared" si="9"/>
        <v>0</v>
      </c>
    </row>
    <row r="66" spans="1:28" ht="30" customHeight="1" outlineLevel="1" x14ac:dyDescent="0.35">
      <c r="A66" s="20" t="s">
        <v>281</v>
      </c>
      <c r="B66" s="148" t="s">
        <v>282</v>
      </c>
      <c r="C66" s="177">
        <v>0</v>
      </c>
      <c r="D66" s="177">
        <v>0</v>
      </c>
      <c r="E66" s="177">
        <v>0</v>
      </c>
      <c r="F66" s="177">
        <v>0</v>
      </c>
      <c r="G66" s="177">
        <v>0</v>
      </c>
      <c r="H66" s="177">
        <v>0</v>
      </c>
      <c r="I66" s="177">
        <v>0</v>
      </c>
      <c r="J66" s="177">
        <v>0</v>
      </c>
      <c r="K66" s="177">
        <v>0</v>
      </c>
      <c r="L66" s="177">
        <v>0</v>
      </c>
      <c r="M66" s="177">
        <v>0</v>
      </c>
      <c r="N66" s="177">
        <v>0</v>
      </c>
      <c r="O66" s="177">
        <v>0</v>
      </c>
      <c r="P66" s="177">
        <v>0</v>
      </c>
      <c r="Q66" s="177">
        <v>0</v>
      </c>
      <c r="R66" s="177">
        <v>0</v>
      </c>
      <c r="S66" s="177">
        <v>0</v>
      </c>
      <c r="T66" s="177">
        <v>0</v>
      </c>
      <c r="U66" s="177">
        <v>0</v>
      </c>
      <c r="V66" s="177">
        <v>0</v>
      </c>
      <c r="W66" s="177">
        <v>0</v>
      </c>
      <c r="X66" s="177">
        <v>0</v>
      </c>
      <c r="Y66" s="177">
        <v>0</v>
      </c>
      <c r="Z66" s="177">
        <v>0</v>
      </c>
      <c r="AA66" s="120">
        <f t="shared" si="10"/>
        <v>0</v>
      </c>
      <c r="AB66" s="121" t="str">
        <f t="shared" si="9"/>
        <v>0</v>
      </c>
    </row>
    <row r="67" spans="1:28" ht="30" customHeight="1" outlineLevel="1" x14ac:dyDescent="0.35">
      <c r="A67" s="20" t="s">
        <v>286</v>
      </c>
      <c r="B67" s="148" t="s">
        <v>287</v>
      </c>
      <c r="C67" s="177">
        <v>0</v>
      </c>
      <c r="D67" s="177">
        <v>0</v>
      </c>
      <c r="E67" s="177">
        <v>0</v>
      </c>
      <c r="F67" s="177">
        <v>0</v>
      </c>
      <c r="G67" s="177">
        <v>0</v>
      </c>
      <c r="H67" s="177">
        <v>0</v>
      </c>
      <c r="I67" s="177">
        <v>0</v>
      </c>
      <c r="J67" s="177">
        <v>0</v>
      </c>
      <c r="K67" s="177">
        <v>0</v>
      </c>
      <c r="L67" s="177">
        <v>0</v>
      </c>
      <c r="M67" s="177">
        <v>0</v>
      </c>
      <c r="N67" s="177">
        <v>0</v>
      </c>
      <c r="O67" s="177">
        <v>0</v>
      </c>
      <c r="P67" s="177">
        <v>0</v>
      </c>
      <c r="Q67" s="177">
        <v>0</v>
      </c>
      <c r="R67" s="177">
        <v>0</v>
      </c>
      <c r="S67" s="177">
        <v>0</v>
      </c>
      <c r="T67" s="177">
        <v>0</v>
      </c>
      <c r="U67" s="177">
        <v>0</v>
      </c>
      <c r="V67" s="177">
        <v>0</v>
      </c>
      <c r="W67" s="177">
        <v>0</v>
      </c>
      <c r="X67" s="177">
        <v>0</v>
      </c>
      <c r="Y67" s="177">
        <v>0</v>
      </c>
      <c r="Z67" s="177">
        <v>0</v>
      </c>
      <c r="AA67" s="120">
        <f t="shared" si="10"/>
        <v>0</v>
      </c>
      <c r="AB67" s="121" t="str">
        <f t="shared" si="9"/>
        <v>0</v>
      </c>
    </row>
    <row r="68" spans="1:28" ht="30" customHeight="1" outlineLevel="1" x14ac:dyDescent="0.35">
      <c r="A68" s="20" t="s">
        <v>291</v>
      </c>
      <c r="B68" s="148" t="s">
        <v>292</v>
      </c>
      <c r="C68" s="177">
        <v>0</v>
      </c>
      <c r="D68" s="177">
        <v>0</v>
      </c>
      <c r="E68" s="177">
        <v>0</v>
      </c>
      <c r="F68" s="177">
        <v>0</v>
      </c>
      <c r="G68" s="177">
        <v>0</v>
      </c>
      <c r="H68" s="177">
        <v>0</v>
      </c>
      <c r="I68" s="177">
        <v>0</v>
      </c>
      <c r="J68" s="177">
        <v>0</v>
      </c>
      <c r="K68" s="177">
        <v>0</v>
      </c>
      <c r="L68" s="177">
        <v>0</v>
      </c>
      <c r="M68" s="177">
        <v>0</v>
      </c>
      <c r="N68" s="177">
        <v>0</v>
      </c>
      <c r="O68" s="177">
        <v>0</v>
      </c>
      <c r="P68" s="177">
        <v>0</v>
      </c>
      <c r="Q68" s="177">
        <v>0</v>
      </c>
      <c r="R68" s="177">
        <v>0</v>
      </c>
      <c r="S68" s="177">
        <v>0</v>
      </c>
      <c r="T68" s="177">
        <v>0</v>
      </c>
      <c r="U68" s="177">
        <v>0</v>
      </c>
      <c r="V68" s="177">
        <v>0</v>
      </c>
      <c r="W68" s="177">
        <v>0</v>
      </c>
      <c r="X68" s="177">
        <v>0</v>
      </c>
      <c r="Y68" s="177">
        <v>0</v>
      </c>
      <c r="Z68" s="177">
        <v>0</v>
      </c>
      <c r="AA68" s="120">
        <f t="shared" si="10"/>
        <v>0</v>
      </c>
      <c r="AB68" s="121" t="str">
        <f t="shared" si="9"/>
        <v>0</v>
      </c>
    </row>
    <row r="69" spans="1:28" ht="30" customHeight="1" outlineLevel="1" x14ac:dyDescent="0.35">
      <c r="A69" s="21" t="s">
        <v>296</v>
      </c>
      <c r="B69" s="149" t="s">
        <v>292</v>
      </c>
      <c r="C69" s="177">
        <v>0</v>
      </c>
      <c r="D69" s="177">
        <v>0</v>
      </c>
      <c r="E69" s="177">
        <v>0</v>
      </c>
      <c r="F69" s="177">
        <v>0</v>
      </c>
      <c r="G69" s="177">
        <v>0</v>
      </c>
      <c r="H69" s="177">
        <v>0</v>
      </c>
      <c r="I69" s="177">
        <v>0</v>
      </c>
      <c r="J69" s="177">
        <v>0</v>
      </c>
      <c r="K69" s="177">
        <v>0</v>
      </c>
      <c r="L69" s="177">
        <v>0</v>
      </c>
      <c r="M69" s="177">
        <v>0</v>
      </c>
      <c r="N69" s="177">
        <v>0</v>
      </c>
      <c r="O69" s="177">
        <v>0</v>
      </c>
      <c r="P69" s="177">
        <v>0</v>
      </c>
      <c r="Q69" s="177">
        <v>0</v>
      </c>
      <c r="R69" s="177">
        <v>0</v>
      </c>
      <c r="S69" s="177">
        <v>0</v>
      </c>
      <c r="T69" s="177">
        <v>0</v>
      </c>
      <c r="U69" s="177">
        <v>0</v>
      </c>
      <c r="V69" s="177">
        <v>0</v>
      </c>
      <c r="W69" s="177">
        <v>0</v>
      </c>
      <c r="X69" s="177">
        <v>0</v>
      </c>
      <c r="Y69" s="177">
        <v>0</v>
      </c>
      <c r="Z69" s="177">
        <v>0</v>
      </c>
      <c r="AA69" s="120">
        <f t="shared" si="10"/>
        <v>0</v>
      </c>
      <c r="AB69" s="121" t="str">
        <f t="shared" si="9"/>
        <v>0</v>
      </c>
    </row>
    <row r="70" spans="1:28" ht="30" customHeight="1" outlineLevel="1" x14ac:dyDescent="0.35">
      <c r="A70" s="21" t="s">
        <v>300</v>
      </c>
      <c r="B70" s="149" t="s">
        <v>301</v>
      </c>
      <c r="C70" s="177">
        <v>0</v>
      </c>
      <c r="D70" s="177">
        <v>0</v>
      </c>
      <c r="E70" s="177">
        <v>0</v>
      </c>
      <c r="F70" s="177">
        <v>0</v>
      </c>
      <c r="G70" s="177">
        <v>0</v>
      </c>
      <c r="H70" s="177">
        <v>0</v>
      </c>
      <c r="I70" s="177">
        <v>0</v>
      </c>
      <c r="J70" s="177">
        <v>0</v>
      </c>
      <c r="K70" s="177">
        <v>0</v>
      </c>
      <c r="L70" s="177">
        <v>0</v>
      </c>
      <c r="M70" s="177">
        <v>0</v>
      </c>
      <c r="N70" s="177">
        <v>0</v>
      </c>
      <c r="O70" s="177">
        <v>0</v>
      </c>
      <c r="P70" s="177">
        <v>0</v>
      </c>
      <c r="Q70" s="177">
        <v>0</v>
      </c>
      <c r="R70" s="177">
        <v>0</v>
      </c>
      <c r="S70" s="177">
        <v>0</v>
      </c>
      <c r="T70" s="177">
        <v>0</v>
      </c>
      <c r="U70" s="177">
        <v>0</v>
      </c>
      <c r="V70" s="177">
        <v>0</v>
      </c>
      <c r="W70" s="177">
        <v>0</v>
      </c>
      <c r="X70" s="177">
        <v>0</v>
      </c>
      <c r="Y70" s="177">
        <v>0</v>
      </c>
      <c r="Z70" s="177">
        <v>0</v>
      </c>
      <c r="AA70" s="120">
        <f t="shared" si="10"/>
        <v>0</v>
      </c>
      <c r="AB70" s="121" t="str">
        <f t="shared" si="9"/>
        <v>0</v>
      </c>
    </row>
    <row r="71" spans="1:28" ht="29.25" customHeight="1" x14ac:dyDescent="0.35">
      <c r="A71" s="247" t="s">
        <v>305</v>
      </c>
      <c r="B71" s="248"/>
      <c r="C71" s="179"/>
      <c r="D71" s="179"/>
      <c r="E71" s="179"/>
      <c r="F71" s="179"/>
      <c r="G71" s="179"/>
      <c r="H71" s="179"/>
      <c r="I71" s="179"/>
      <c r="J71" s="179"/>
      <c r="K71" s="179"/>
      <c r="L71" s="179"/>
      <c r="M71" s="179"/>
      <c r="N71" s="179"/>
      <c r="O71" s="179"/>
      <c r="P71" s="179"/>
      <c r="Q71" s="179"/>
      <c r="R71" s="179"/>
      <c r="S71" s="179"/>
      <c r="T71" s="179"/>
      <c r="U71" s="179"/>
      <c r="V71" s="179"/>
      <c r="W71" s="179"/>
      <c r="X71" s="179"/>
      <c r="Y71" s="179"/>
      <c r="Z71" s="179"/>
      <c r="AA71" s="125">
        <f>SUM(AA72:AA76)</f>
        <v>0</v>
      </c>
      <c r="AB71" s="126" t="str">
        <f>IFERROR((AVERAGE(AB72:AB76)),"0")</f>
        <v>0</v>
      </c>
    </row>
    <row r="72" spans="1:28" s="9" customFormat="1" ht="29.25" customHeight="1" outlineLevel="1" x14ac:dyDescent="0.35">
      <c r="A72" s="21" t="s">
        <v>306</v>
      </c>
      <c r="B72" s="149" t="s">
        <v>307</v>
      </c>
      <c r="C72" s="180">
        <v>0</v>
      </c>
      <c r="D72" s="180">
        <v>0</v>
      </c>
      <c r="E72" s="180">
        <v>0</v>
      </c>
      <c r="F72" s="180">
        <v>0</v>
      </c>
      <c r="G72" s="180">
        <v>0</v>
      </c>
      <c r="H72" s="180">
        <v>0</v>
      </c>
      <c r="I72" s="180">
        <v>0</v>
      </c>
      <c r="J72" s="180">
        <v>0</v>
      </c>
      <c r="K72" s="180">
        <v>0</v>
      </c>
      <c r="L72" s="180">
        <v>0</v>
      </c>
      <c r="M72" s="180">
        <v>0</v>
      </c>
      <c r="N72" s="180">
        <v>0</v>
      </c>
      <c r="O72" s="180">
        <v>0</v>
      </c>
      <c r="P72" s="180">
        <v>0</v>
      </c>
      <c r="Q72" s="180">
        <v>0</v>
      </c>
      <c r="R72" s="180">
        <v>0</v>
      </c>
      <c r="S72" s="180">
        <v>0</v>
      </c>
      <c r="T72" s="180">
        <v>0</v>
      </c>
      <c r="U72" s="180">
        <v>0</v>
      </c>
      <c r="V72" s="180">
        <v>0</v>
      </c>
      <c r="W72" s="180">
        <v>0</v>
      </c>
      <c r="X72" s="180">
        <v>0</v>
      </c>
      <c r="Y72" s="180">
        <v>0</v>
      </c>
      <c r="Z72" s="180">
        <v>0</v>
      </c>
      <c r="AA72" s="122">
        <f>SUM(C72:Z72)</f>
        <v>0</v>
      </c>
      <c r="AB72" s="121" t="str">
        <f>IFERROR(AA72/$AA$107,"0")</f>
        <v>0</v>
      </c>
    </row>
    <row r="73" spans="1:28" s="9" customFormat="1" ht="29.25" customHeight="1" outlineLevel="1" x14ac:dyDescent="0.35">
      <c r="A73" s="21" t="s">
        <v>310</v>
      </c>
      <c r="B73" s="149" t="s">
        <v>311</v>
      </c>
      <c r="C73" s="180">
        <v>0</v>
      </c>
      <c r="D73" s="180">
        <v>0</v>
      </c>
      <c r="E73" s="180">
        <v>0</v>
      </c>
      <c r="F73" s="180">
        <v>0</v>
      </c>
      <c r="G73" s="180">
        <v>0</v>
      </c>
      <c r="H73" s="180">
        <v>0</v>
      </c>
      <c r="I73" s="180">
        <v>0</v>
      </c>
      <c r="J73" s="180">
        <v>0</v>
      </c>
      <c r="K73" s="180">
        <v>0</v>
      </c>
      <c r="L73" s="180">
        <v>0</v>
      </c>
      <c r="M73" s="180">
        <v>0</v>
      </c>
      <c r="N73" s="180">
        <v>0</v>
      </c>
      <c r="O73" s="180">
        <v>0</v>
      </c>
      <c r="P73" s="180">
        <v>0</v>
      </c>
      <c r="Q73" s="180">
        <v>0</v>
      </c>
      <c r="R73" s="180">
        <v>0</v>
      </c>
      <c r="S73" s="180">
        <v>0</v>
      </c>
      <c r="T73" s="180">
        <v>0</v>
      </c>
      <c r="U73" s="180">
        <v>0</v>
      </c>
      <c r="V73" s="180">
        <v>0</v>
      </c>
      <c r="W73" s="180">
        <v>0</v>
      </c>
      <c r="X73" s="180">
        <v>0</v>
      </c>
      <c r="Y73" s="180">
        <v>0</v>
      </c>
      <c r="Z73" s="180">
        <v>0</v>
      </c>
      <c r="AA73" s="122">
        <f t="shared" ref="AA73:AA76" si="11">SUM(C73:Z73)</f>
        <v>0</v>
      </c>
      <c r="AB73" s="121" t="str">
        <f>IFERROR(AA73/$AA$107,"0")</f>
        <v>0</v>
      </c>
    </row>
    <row r="74" spans="1:28" s="9" customFormat="1" ht="29.25" customHeight="1" outlineLevel="1" x14ac:dyDescent="0.35">
      <c r="A74" s="21" t="s">
        <v>314</v>
      </c>
      <c r="B74" s="149" t="s">
        <v>315</v>
      </c>
      <c r="C74" s="180">
        <v>0</v>
      </c>
      <c r="D74" s="180">
        <v>0</v>
      </c>
      <c r="E74" s="180">
        <v>0</v>
      </c>
      <c r="F74" s="180">
        <v>0</v>
      </c>
      <c r="G74" s="180">
        <v>0</v>
      </c>
      <c r="H74" s="180">
        <v>0</v>
      </c>
      <c r="I74" s="180">
        <v>0</v>
      </c>
      <c r="J74" s="180">
        <v>0</v>
      </c>
      <c r="K74" s="180">
        <v>0</v>
      </c>
      <c r="L74" s="180">
        <v>0</v>
      </c>
      <c r="M74" s="180">
        <v>0</v>
      </c>
      <c r="N74" s="180">
        <v>0</v>
      </c>
      <c r="O74" s="180">
        <v>0</v>
      </c>
      <c r="P74" s="180">
        <v>0</v>
      </c>
      <c r="Q74" s="180">
        <v>0</v>
      </c>
      <c r="R74" s="180">
        <v>0</v>
      </c>
      <c r="S74" s="180">
        <v>0</v>
      </c>
      <c r="T74" s="180">
        <v>0</v>
      </c>
      <c r="U74" s="180">
        <v>0</v>
      </c>
      <c r="V74" s="180">
        <v>0</v>
      </c>
      <c r="W74" s="180">
        <v>0</v>
      </c>
      <c r="X74" s="180">
        <v>0</v>
      </c>
      <c r="Y74" s="180">
        <v>0</v>
      </c>
      <c r="Z74" s="180">
        <v>0</v>
      </c>
      <c r="AA74" s="122">
        <f t="shared" si="11"/>
        <v>0</v>
      </c>
      <c r="AB74" s="121" t="str">
        <f>IFERROR(AA74/$AA$107,"0")</f>
        <v>0</v>
      </c>
    </row>
    <row r="75" spans="1:28" s="9" customFormat="1" ht="29.25" customHeight="1" outlineLevel="1" x14ac:dyDescent="0.35">
      <c r="A75" s="21" t="s">
        <v>318</v>
      </c>
      <c r="B75" s="149" t="s">
        <v>319</v>
      </c>
      <c r="C75" s="180">
        <v>0</v>
      </c>
      <c r="D75" s="180">
        <v>0</v>
      </c>
      <c r="E75" s="180">
        <v>0</v>
      </c>
      <c r="F75" s="180">
        <v>0</v>
      </c>
      <c r="G75" s="180">
        <v>0</v>
      </c>
      <c r="H75" s="180">
        <v>0</v>
      </c>
      <c r="I75" s="180">
        <v>0</v>
      </c>
      <c r="J75" s="180">
        <v>0</v>
      </c>
      <c r="K75" s="180">
        <v>0</v>
      </c>
      <c r="L75" s="180">
        <v>0</v>
      </c>
      <c r="M75" s="180">
        <v>0</v>
      </c>
      <c r="N75" s="180">
        <v>0</v>
      </c>
      <c r="O75" s="180">
        <v>0</v>
      </c>
      <c r="P75" s="180">
        <v>0</v>
      </c>
      <c r="Q75" s="180">
        <v>0</v>
      </c>
      <c r="R75" s="180">
        <v>0</v>
      </c>
      <c r="S75" s="180">
        <v>0</v>
      </c>
      <c r="T75" s="180">
        <v>0</v>
      </c>
      <c r="U75" s="180">
        <v>0</v>
      </c>
      <c r="V75" s="180">
        <v>0</v>
      </c>
      <c r="W75" s="180">
        <v>0</v>
      </c>
      <c r="X75" s="180">
        <v>0</v>
      </c>
      <c r="Y75" s="180">
        <v>0</v>
      </c>
      <c r="Z75" s="180">
        <v>0</v>
      </c>
      <c r="AA75" s="122">
        <f t="shared" si="11"/>
        <v>0</v>
      </c>
      <c r="AB75" s="121" t="str">
        <f>IFERROR(AA75/$AA$107,"0")</f>
        <v>0</v>
      </c>
    </row>
    <row r="76" spans="1:28" s="9" customFormat="1" ht="29.25" customHeight="1" outlineLevel="1" x14ac:dyDescent="0.35">
      <c r="A76" s="21" t="s">
        <v>321</v>
      </c>
      <c r="B76" s="149" t="s">
        <v>322</v>
      </c>
      <c r="C76" s="180">
        <v>0</v>
      </c>
      <c r="D76" s="180">
        <v>0</v>
      </c>
      <c r="E76" s="180">
        <v>0</v>
      </c>
      <c r="F76" s="180">
        <v>0</v>
      </c>
      <c r="G76" s="180">
        <v>0</v>
      </c>
      <c r="H76" s="180">
        <v>0</v>
      </c>
      <c r="I76" s="180">
        <v>0</v>
      </c>
      <c r="J76" s="180">
        <v>0</v>
      </c>
      <c r="K76" s="180">
        <v>0</v>
      </c>
      <c r="L76" s="180">
        <v>0</v>
      </c>
      <c r="M76" s="180">
        <v>0</v>
      </c>
      <c r="N76" s="180">
        <v>0</v>
      </c>
      <c r="O76" s="180">
        <v>0</v>
      </c>
      <c r="P76" s="180">
        <v>0</v>
      </c>
      <c r="Q76" s="180">
        <v>0</v>
      </c>
      <c r="R76" s="180">
        <v>0</v>
      </c>
      <c r="S76" s="180">
        <v>0</v>
      </c>
      <c r="T76" s="180">
        <v>0</v>
      </c>
      <c r="U76" s="180">
        <v>0</v>
      </c>
      <c r="V76" s="180">
        <v>0</v>
      </c>
      <c r="W76" s="180">
        <v>0</v>
      </c>
      <c r="X76" s="180">
        <v>0</v>
      </c>
      <c r="Y76" s="180">
        <v>0</v>
      </c>
      <c r="Z76" s="180">
        <v>0</v>
      </c>
      <c r="AA76" s="122">
        <f t="shared" si="11"/>
        <v>0</v>
      </c>
      <c r="AB76" s="121" t="str">
        <f>IFERROR(AA76/$AA$107,"0")</f>
        <v>0</v>
      </c>
    </row>
    <row r="77" spans="1:28" ht="30" customHeight="1" x14ac:dyDescent="0.35">
      <c r="A77" s="247" t="s">
        <v>324</v>
      </c>
      <c r="B77" s="248"/>
      <c r="C77" s="179"/>
      <c r="D77" s="179"/>
      <c r="E77" s="179"/>
      <c r="F77" s="179"/>
      <c r="G77" s="179"/>
      <c r="H77" s="179"/>
      <c r="I77" s="179"/>
      <c r="J77" s="179"/>
      <c r="K77" s="179"/>
      <c r="L77" s="179"/>
      <c r="M77" s="179"/>
      <c r="N77" s="179"/>
      <c r="O77" s="179"/>
      <c r="P77" s="179"/>
      <c r="Q77" s="179"/>
      <c r="R77" s="179"/>
      <c r="S77" s="179"/>
      <c r="T77" s="179"/>
      <c r="U77" s="179"/>
      <c r="V77" s="179"/>
      <c r="W77" s="179"/>
      <c r="X77" s="179"/>
      <c r="Y77" s="179"/>
      <c r="Z77" s="179"/>
      <c r="AA77" s="125">
        <f>SUM(AA78:AA83)</f>
        <v>0</v>
      </c>
      <c r="AB77" s="126" t="str">
        <f>IFERROR((AVERAGE(AB78:AB83)),"0")</f>
        <v>0</v>
      </c>
    </row>
    <row r="78" spans="1:28" ht="30" customHeight="1" outlineLevel="1" x14ac:dyDescent="0.35">
      <c r="A78" s="22" t="s">
        <v>325</v>
      </c>
      <c r="B78" s="151" t="s">
        <v>326</v>
      </c>
      <c r="C78" s="177">
        <v>0</v>
      </c>
      <c r="D78" s="177">
        <v>0</v>
      </c>
      <c r="E78" s="177">
        <v>0</v>
      </c>
      <c r="F78" s="177">
        <v>0</v>
      </c>
      <c r="G78" s="177">
        <v>0</v>
      </c>
      <c r="H78" s="177">
        <v>0</v>
      </c>
      <c r="I78" s="177">
        <v>0</v>
      </c>
      <c r="J78" s="177">
        <v>0</v>
      </c>
      <c r="K78" s="177">
        <v>0</v>
      </c>
      <c r="L78" s="177">
        <v>0</v>
      </c>
      <c r="M78" s="177">
        <v>0</v>
      </c>
      <c r="N78" s="177">
        <v>0</v>
      </c>
      <c r="O78" s="177">
        <v>0</v>
      </c>
      <c r="P78" s="177">
        <v>0</v>
      </c>
      <c r="Q78" s="177">
        <v>0</v>
      </c>
      <c r="R78" s="177">
        <v>0</v>
      </c>
      <c r="S78" s="177">
        <v>0</v>
      </c>
      <c r="T78" s="177">
        <v>0</v>
      </c>
      <c r="U78" s="177">
        <v>0</v>
      </c>
      <c r="V78" s="177">
        <v>0</v>
      </c>
      <c r="W78" s="177">
        <v>0</v>
      </c>
      <c r="X78" s="177">
        <v>0</v>
      </c>
      <c r="Y78" s="177">
        <v>0</v>
      </c>
      <c r="Z78" s="177">
        <v>0</v>
      </c>
      <c r="AA78" s="120">
        <f>SUM(C78:Z78)</f>
        <v>0</v>
      </c>
      <c r="AB78" s="121" t="str">
        <f t="shared" ref="AB78:AB83" si="12">IFERROR(AA78/$AA$107,"0")</f>
        <v>0</v>
      </c>
    </row>
    <row r="79" spans="1:28" ht="30" customHeight="1" outlineLevel="1" x14ac:dyDescent="0.35">
      <c r="A79" s="22" t="s">
        <v>329</v>
      </c>
      <c r="B79" s="151" t="s">
        <v>330</v>
      </c>
      <c r="C79" s="177">
        <v>0</v>
      </c>
      <c r="D79" s="177">
        <v>0</v>
      </c>
      <c r="E79" s="177">
        <v>0</v>
      </c>
      <c r="F79" s="177">
        <v>0</v>
      </c>
      <c r="G79" s="177">
        <v>0</v>
      </c>
      <c r="H79" s="177">
        <v>0</v>
      </c>
      <c r="I79" s="177">
        <v>0</v>
      </c>
      <c r="J79" s="177">
        <v>0</v>
      </c>
      <c r="K79" s="177">
        <v>0</v>
      </c>
      <c r="L79" s="177">
        <v>0</v>
      </c>
      <c r="M79" s="177">
        <v>0</v>
      </c>
      <c r="N79" s="177">
        <v>0</v>
      </c>
      <c r="O79" s="177">
        <v>0</v>
      </c>
      <c r="P79" s="177">
        <v>0</v>
      </c>
      <c r="Q79" s="177">
        <v>0</v>
      </c>
      <c r="R79" s="177">
        <v>0</v>
      </c>
      <c r="S79" s="177">
        <v>0</v>
      </c>
      <c r="T79" s="177">
        <v>0</v>
      </c>
      <c r="U79" s="177">
        <v>0</v>
      </c>
      <c r="V79" s="177">
        <v>0</v>
      </c>
      <c r="W79" s="177">
        <v>0</v>
      </c>
      <c r="X79" s="177">
        <v>0</v>
      </c>
      <c r="Y79" s="177">
        <v>0</v>
      </c>
      <c r="Z79" s="177">
        <v>0</v>
      </c>
      <c r="AA79" s="120">
        <f t="shared" ref="AA79:AA83" si="13">SUM(C79:Z79)</f>
        <v>0</v>
      </c>
      <c r="AB79" s="121" t="str">
        <f t="shared" si="12"/>
        <v>0</v>
      </c>
    </row>
    <row r="80" spans="1:28" ht="30" customHeight="1" outlineLevel="1" x14ac:dyDescent="0.35">
      <c r="A80" s="22" t="s">
        <v>334</v>
      </c>
      <c r="B80" s="151" t="s">
        <v>335</v>
      </c>
      <c r="C80" s="177">
        <v>0</v>
      </c>
      <c r="D80" s="177">
        <v>0</v>
      </c>
      <c r="E80" s="177">
        <v>0</v>
      </c>
      <c r="F80" s="177">
        <v>0</v>
      </c>
      <c r="G80" s="177">
        <v>0</v>
      </c>
      <c r="H80" s="177">
        <v>0</v>
      </c>
      <c r="I80" s="177">
        <v>0</v>
      </c>
      <c r="J80" s="177">
        <v>0</v>
      </c>
      <c r="K80" s="177">
        <v>0</v>
      </c>
      <c r="L80" s="177">
        <v>0</v>
      </c>
      <c r="M80" s="177">
        <v>0</v>
      </c>
      <c r="N80" s="177">
        <v>0</v>
      </c>
      <c r="O80" s="177">
        <v>0</v>
      </c>
      <c r="P80" s="177">
        <v>0</v>
      </c>
      <c r="Q80" s="177">
        <v>0</v>
      </c>
      <c r="R80" s="177">
        <v>0</v>
      </c>
      <c r="S80" s="177">
        <v>0</v>
      </c>
      <c r="T80" s="177">
        <v>0</v>
      </c>
      <c r="U80" s="177">
        <v>0</v>
      </c>
      <c r="V80" s="177">
        <v>0</v>
      </c>
      <c r="W80" s="177">
        <v>0</v>
      </c>
      <c r="X80" s="177">
        <v>0</v>
      </c>
      <c r="Y80" s="177">
        <v>0</v>
      </c>
      <c r="Z80" s="177">
        <v>0</v>
      </c>
      <c r="AA80" s="120">
        <f t="shared" si="13"/>
        <v>0</v>
      </c>
      <c r="AB80" s="121" t="str">
        <f t="shared" si="12"/>
        <v>0</v>
      </c>
    </row>
    <row r="81" spans="1:28" ht="30" customHeight="1" outlineLevel="1" x14ac:dyDescent="0.35">
      <c r="A81" s="22" t="s">
        <v>338</v>
      </c>
      <c r="B81" s="151" t="s">
        <v>339</v>
      </c>
      <c r="C81" s="177">
        <v>0</v>
      </c>
      <c r="D81" s="177">
        <v>0</v>
      </c>
      <c r="E81" s="177">
        <v>0</v>
      </c>
      <c r="F81" s="177">
        <v>0</v>
      </c>
      <c r="G81" s="177">
        <v>0</v>
      </c>
      <c r="H81" s="177">
        <v>0</v>
      </c>
      <c r="I81" s="177">
        <v>0</v>
      </c>
      <c r="J81" s="177">
        <v>0</v>
      </c>
      <c r="K81" s="177">
        <v>0</v>
      </c>
      <c r="L81" s="177">
        <v>0</v>
      </c>
      <c r="M81" s="177">
        <v>0</v>
      </c>
      <c r="N81" s="177">
        <v>0</v>
      </c>
      <c r="O81" s="177">
        <v>0</v>
      </c>
      <c r="P81" s="177">
        <v>0</v>
      </c>
      <c r="Q81" s="177">
        <v>0</v>
      </c>
      <c r="R81" s="177">
        <v>0</v>
      </c>
      <c r="S81" s="177">
        <v>0</v>
      </c>
      <c r="T81" s="177">
        <v>0</v>
      </c>
      <c r="U81" s="177">
        <v>0</v>
      </c>
      <c r="V81" s="177">
        <v>0</v>
      </c>
      <c r="W81" s="177">
        <v>0</v>
      </c>
      <c r="X81" s="177">
        <v>0</v>
      </c>
      <c r="Y81" s="177">
        <v>0</v>
      </c>
      <c r="Z81" s="177">
        <v>0</v>
      </c>
      <c r="AA81" s="120">
        <f t="shared" si="13"/>
        <v>0</v>
      </c>
      <c r="AB81" s="121" t="str">
        <f t="shared" si="12"/>
        <v>0</v>
      </c>
    </row>
    <row r="82" spans="1:28" ht="30" customHeight="1" outlineLevel="1" x14ac:dyDescent="0.35">
      <c r="A82" s="22" t="s">
        <v>343</v>
      </c>
      <c r="B82" s="151" t="s">
        <v>344</v>
      </c>
      <c r="C82" s="177">
        <v>0</v>
      </c>
      <c r="D82" s="177">
        <v>0</v>
      </c>
      <c r="E82" s="177">
        <v>0</v>
      </c>
      <c r="F82" s="177">
        <v>0</v>
      </c>
      <c r="G82" s="177">
        <v>0</v>
      </c>
      <c r="H82" s="177">
        <v>0</v>
      </c>
      <c r="I82" s="177">
        <v>0</v>
      </c>
      <c r="J82" s="177">
        <v>0</v>
      </c>
      <c r="K82" s="177">
        <v>0</v>
      </c>
      <c r="L82" s="177">
        <v>0</v>
      </c>
      <c r="M82" s="177">
        <v>0</v>
      </c>
      <c r="N82" s="177">
        <v>0</v>
      </c>
      <c r="O82" s="177">
        <v>0</v>
      </c>
      <c r="P82" s="177">
        <v>0</v>
      </c>
      <c r="Q82" s="177">
        <v>0</v>
      </c>
      <c r="R82" s="177">
        <v>0</v>
      </c>
      <c r="S82" s="177">
        <v>0</v>
      </c>
      <c r="T82" s="177">
        <v>0</v>
      </c>
      <c r="U82" s="177">
        <v>0</v>
      </c>
      <c r="V82" s="177">
        <v>0</v>
      </c>
      <c r="W82" s="177">
        <v>0</v>
      </c>
      <c r="X82" s="177">
        <v>0</v>
      </c>
      <c r="Y82" s="177">
        <v>0</v>
      </c>
      <c r="Z82" s="177">
        <v>0</v>
      </c>
      <c r="AA82" s="120">
        <f t="shared" si="13"/>
        <v>0</v>
      </c>
      <c r="AB82" s="121" t="str">
        <f t="shared" si="12"/>
        <v>0</v>
      </c>
    </row>
    <row r="83" spans="1:28" ht="30" customHeight="1" outlineLevel="1" x14ac:dyDescent="0.35">
      <c r="A83" s="22" t="s">
        <v>346</v>
      </c>
      <c r="B83" s="151" t="s">
        <v>347</v>
      </c>
      <c r="C83" s="177">
        <v>0</v>
      </c>
      <c r="D83" s="177">
        <v>0</v>
      </c>
      <c r="E83" s="177">
        <v>0</v>
      </c>
      <c r="F83" s="177">
        <v>0</v>
      </c>
      <c r="G83" s="177">
        <v>0</v>
      </c>
      <c r="H83" s="177">
        <v>0</v>
      </c>
      <c r="I83" s="177">
        <v>0</v>
      </c>
      <c r="J83" s="177">
        <v>0</v>
      </c>
      <c r="K83" s="177">
        <v>0</v>
      </c>
      <c r="L83" s="177">
        <v>0</v>
      </c>
      <c r="M83" s="177">
        <v>0</v>
      </c>
      <c r="N83" s="177">
        <v>0</v>
      </c>
      <c r="O83" s="177">
        <v>0</v>
      </c>
      <c r="P83" s="177">
        <v>0</v>
      </c>
      <c r="Q83" s="177">
        <v>0</v>
      </c>
      <c r="R83" s="177">
        <v>0</v>
      </c>
      <c r="S83" s="177">
        <v>0</v>
      </c>
      <c r="T83" s="177">
        <v>0</v>
      </c>
      <c r="U83" s="177">
        <v>0</v>
      </c>
      <c r="V83" s="177">
        <v>0</v>
      </c>
      <c r="W83" s="177">
        <v>0</v>
      </c>
      <c r="X83" s="177">
        <v>0</v>
      </c>
      <c r="Y83" s="177">
        <v>0</v>
      </c>
      <c r="Z83" s="177">
        <v>0</v>
      </c>
      <c r="AA83" s="120">
        <f t="shared" si="13"/>
        <v>0</v>
      </c>
      <c r="AB83" s="121" t="str">
        <f t="shared" si="12"/>
        <v>0</v>
      </c>
    </row>
    <row r="84" spans="1:28" ht="30" customHeight="1" x14ac:dyDescent="0.35">
      <c r="A84" s="245" t="s">
        <v>350</v>
      </c>
      <c r="B84" s="246"/>
      <c r="C84" s="178"/>
      <c r="D84" s="178"/>
      <c r="E84" s="178"/>
      <c r="F84" s="178"/>
      <c r="G84" s="178"/>
      <c r="H84" s="178"/>
      <c r="I84" s="178"/>
      <c r="J84" s="178"/>
      <c r="K84" s="178"/>
      <c r="L84" s="178"/>
      <c r="M84" s="178"/>
      <c r="N84" s="178"/>
      <c r="O84" s="178"/>
      <c r="P84" s="178"/>
      <c r="Q84" s="178"/>
      <c r="R84" s="178"/>
      <c r="S84" s="178"/>
      <c r="T84" s="178"/>
      <c r="U84" s="178"/>
      <c r="V84" s="178"/>
      <c r="W84" s="178"/>
      <c r="X84" s="178"/>
      <c r="Y84" s="178"/>
      <c r="Z84" s="178"/>
      <c r="AA84" s="125">
        <f>SUM(AA85:AA97)</f>
        <v>0</v>
      </c>
      <c r="AB84" s="126" t="str">
        <f>IFERROR((AVERAGE(AB85:AB97)),"0")</f>
        <v>0</v>
      </c>
    </row>
    <row r="85" spans="1:28" ht="30" customHeight="1" outlineLevel="1" x14ac:dyDescent="0.35">
      <c r="A85" s="22" t="s">
        <v>351</v>
      </c>
      <c r="B85" s="151" t="s">
        <v>352</v>
      </c>
      <c r="C85" s="177">
        <v>0</v>
      </c>
      <c r="D85" s="177">
        <v>0</v>
      </c>
      <c r="E85" s="177">
        <v>0</v>
      </c>
      <c r="F85" s="177">
        <v>0</v>
      </c>
      <c r="G85" s="177">
        <v>0</v>
      </c>
      <c r="H85" s="177">
        <v>0</v>
      </c>
      <c r="I85" s="177">
        <v>0</v>
      </c>
      <c r="J85" s="177">
        <v>0</v>
      </c>
      <c r="K85" s="177">
        <v>0</v>
      </c>
      <c r="L85" s="177">
        <v>0</v>
      </c>
      <c r="M85" s="177">
        <v>0</v>
      </c>
      <c r="N85" s="177">
        <v>0</v>
      </c>
      <c r="O85" s="177">
        <v>0</v>
      </c>
      <c r="P85" s="177">
        <v>0</v>
      </c>
      <c r="Q85" s="177">
        <v>0</v>
      </c>
      <c r="R85" s="177">
        <v>0</v>
      </c>
      <c r="S85" s="177">
        <v>0</v>
      </c>
      <c r="T85" s="177">
        <v>0</v>
      </c>
      <c r="U85" s="177">
        <v>0</v>
      </c>
      <c r="V85" s="177">
        <v>0</v>
      </c>
      <c r="W85" s="177">
        <v>0</v>
      </c>
      <c r="X85" s="177">
        <v>0</v>
      </c>
      <c r="Y85" s="177">
        <v>0</v>
      </c>
      <c r="Z85" s="177">
        <v>0</v>
      </c>
      <c r="AA85" s="120">
        <f t="shared" ref="AA85:AA97" si="14">SUM(C85:Z85)</f>
        <v>0</v>
      </c>
      <c r="AB85" s="121" t="str">
        <f t="shared" ref="AB85:AB97" si="15">IFERROR(AA85/$AA$107,"0")</f>
        <v>0</v>
      </c>
    </row>
    <row r="86" spans="1:28" ht="30" customHeight="1" outlineLevel="1" x14ac:dyDescent="0.35">
      <c r="A86" s="22" t="s">
        <v>354</v>
      </c>
      <c r="B86" s="151" t="s">
        <v>355</v>
      </c>
      <c r="C86" s="177">
        <v>0</v>
      </c>
      <c r="D86" s="177">
        <v>0</v>
      </c>
      <c r="E86" s="177">
        <v>0</v>
      </c>
      <c r="F86" s="177">
        <v>0</v>
      </c>
      <c r="G86" s="177">
        <v>0</v>
      </c>
      <c r="H86" s="177">
        <v>0</v>
      </c>
      <c r="I86" s="177">
        <v>0</v>
      </c>
      <c r="J86" s="177">
        <v>0</v>
      </c>
      <c r="K86" s="177">
        <v>0</v>
      </c>
      <c r="L86" s="177">
        <v>0</v>
      </c>
      <c r="M86" s="177">
        <v>0</v>
      </c>
      <c r="N86" s="177">
        <v>0</v>
      </c>
      <c r="O86" s="177">
        <v>0</v>
      </c>
      <c r="P86" s="177">
        <v>0</v>
      </c>
      <c r="Q86" s="177">
        <v>0</v>
      </c>
      <c r="R86" s="177">
        <v>0</v>
      </c>
      <c r="S86" s="177">
        <v>0</v>
      </c>
      <c r="T86" s="177">
        <v>0</v>
      </c>
      <c r="U86" s="177">
        <v>0</v>
      </c>
      <c r="V86" s="177">
        <v>0</v>
      </c>
      <c r="W86" s="177">
        <v>0</v>
      </c>
      <c r="X86" s="177">
        <v>0</v>
      </c>
      <c r="Y86" s="177">
        <v>0</v>
      </c>
      <c r="Z86" s="177">
        <v>0</v>
      </c>
      <c r="AA86" s="120">
        <f t="shared" si="14"/>
        <v>0</v>
      </c>
      <c r="AB86" s="121" t="str">
        <f t="shared" si="15"/>
        <v>0</v>
      </c>
    </row>
    <row r="87" spans="1:28" ht="30" customHeight="1" outlineLevel="1" x14ac:dyDescent="0.35">
      <c r="A87" s="22" t="s">
        <v>357</v>
      </c>
      <c r="B87" s="151" t="s">
        <v>358</v>
      </c>
      <c r="C87" s="177">
        <v>0</v>
      </c>
      <c r="D87" s="177">
        <v>0</v>
      </c>
      <c r="E87" s="177">
        <v>0</v>
      </c>
      <c r="F87" s="177">
        <v>0</v>
      </c>
      <c r="G87" s="177">
        <v>0</v>
      </c>
      <c r="H87" s="177">
        <v>0</v>
      </c>
      <c r="I87" s="177">
        <v>0</v>
      </c>
      <c r="J87" s="177">
        <v>0</v>
      </c>
      <c r="K87" s="177">
        <v>0</v>
      </c>
      <c r="L87" s="177">
        <v>0</v>
      </c>
      <c r="M87" s="177">
        <v>0</v>
      </c>
      <c r="N87" s="177">
        <v>0</v>
      </c>
      <c r="O87" s="177">
        <v>0</v>
      </c>
      <c r="P87" s="177">
        <v>0</v>
      </c>
      <c r="Q87" s="177">
        <v>0</v>
      </c>
      <c r="R87" s="177">
        <v>0</v>
      </c>
      <c r="S87" s="177">
        <v>0</v>
      </c>
      <c r="T87" s="177">
        <v>0</v>
      </c>
      <c r="U87" s="177">
        <v>0</v>
      </c>
      <c r="V87" s="177">
        <v>0</v>
      </c>
      <c r="W87" s="177">
        <v>0</v>
      </c>
      <c r="X87" s="177">
        <v>0</v>
      </c>
      <c r="Y87" s="177">
        <v>0</v>
      </c>
      <c r="Z87" s="177">
        <v>0</v>
      </c>
      <c r="AA87" s="120">
        <f t="shared" si="14"/>
        <v>0</v>
      </c>
      <c r="AB87" s="121" t="str">
        <f t="shared" si="15"/>
        <v>0</v>
      </c>
    </row>
    <row r="88" spans="1:28" ht="30" customHeight="1" outlineLevel="1" x14ac:dyDescent="0.35">
      <c r="A88" s="22" t="s">
        <v>360</v>
      </c>
      <c r="B88" s="151" t="s">
        <v>361</v>
      </c>
      <c r="C88" s="177">
        <v>0</v>
      </c>
      <c r="D88" s="177">
        <v>0</v>
      </c>
      <c r="E88" s="177">
        <v>0</v>
      </c>
      <c r="F88" s="177">
        <v>0</v>
      </c>
      <c r="G88" s="177">
        <v>0</v>
      </c>
      <c r="H88" s="177">
        <v>0</v>
      </c>
      <c r="I88" s="177">
        <v>0</v>
      </c>
      <c r="J88" s="177">
        <v>0</v>
      </c>
      <c r="K88" s="177">
        <v>0</v>
      </c>
      <c r="L88" s="177">
        <v>0</v>
      </c>
      <c r="M88" s="177">
        <v>0</v>
      </c>
      <c r="N88" s="177">
        <v>0</v>
      </c>
      <c r="O88" s="177">
        <v>0</v>
      </c>
      <c r="P88" s="177">
        <v>0</v>
      </c>
      <c r="Q88" s="177">
        <v>0</v>
      </c>
      <c r="R88" s="177">
        <v>0</v>
      </c>
      <c r="S88" s="177">
        <v>0</v>
      </c>
      <c r="T88" s="177">
        <v>0</v>
      </c>
      <c r="U88" s="177">
        <v>0</v>
      </c>
      <c r="V88" s="177">
        <v>0</v>
      </c>
      <c r="W88" s="177">
        <v>0</v>
      </c>
      <c r="X88" s="177">
        <v>0</v>
      </c>
      <c r="Y88" s="177">
        <v>0</v>
      </c>
      <c r="Z88" s="177">
        <v>0</v>
      </c>
      <c r="AA88" s="120">
        <f t="shared" si="14"/>
        <v>0</v>
      </c>
      <c r="AB88" s="121" t="str">
        <f t="shared" si="15"/>
        <v>0</v>
      </c>
    </row>
    <row r="89" spans="1:28" ht="30" customHeight="1" outlineLevel="1" x14ac:dyDescent="0.35">
      <c r="A89" s="22" t="s">
        <v>364</v>
      </c>
      <c r="B89" s="151" t="s">
        <v>365</v>
      </c>
      <c r="C89" s="177">
        <v>0</v>
      </c>
      <c r="D89" s="177">
        <v>0</v>
      </c>
      <c r="E89" s="177">
        <v>0</v>
      </c>
      <c r="F89" s="177">
        <v>0</v>
      </c>
      <c r="G89" s="177">
        <v>0</v>
      </c>
      <c r="H89" s="177">
        <v>0</v>
      </c>
      <c r="I89" s="177">
        <v>0</v>
      </c>
      <c r="J89" s="177">
        <v>0</v>
      </c>
      <c r="K89" s="177">
        <v>0</v>
      </c>
      <c r="L89" s="177">
        <v>0</v>
      </c>
      <c r="M89" s="177">
        <v>0</v>
      </c>
      <c r="N89" s="177">
        <v>0</v>
      </c>
      <c r="O89" s="177">
        <v>0</v>
      </c>
      <c r="P89" s="177">
        <v>0</v>
      </c>
      <c r="Q89" s="177">
        <v>0</v>
      </c>
      <c r="R89" s="177">
        <v>0</v>
      </c>
      <c r="S89" s="177">
        <v>0</v>
      </c>
      <c r="T89" s="177">
        <v>0</v>
      </c>
      <c r="U89" s="177">
        <v>0</v>
      </c>
      <c r="V89" s="177">
        <v>0</v>
      </c>
      <c r="W89" s="177">
        <v>0</v>
      </c>
      <c r="X89" s="177">
        <v>0</v>
      </c>
      <c r="Y89" s="177">
        <v>0</v>
      </c>
      <c r="Z89" s="177">
        <v>0</v>
      </c>
      <c r="AA89" s="120">
        <f t="shared" si="14"/>
        <v>0</v>
      </c>
      <c r="AB89" s="121" t="str">
        <f t="shared" si="15"/>
        <v>0</v>
      </c>
    </row>
    <row r="90" spans="1:28" ht="30" customHeight="1" outlineLevel="1" x14ac:dyDescent="0.35">
      <c r="A90" s="22" t="s">
        <v>367</v>
      </c>
      <c r="B90" s="151" t="s">
        <v>368</v>
      </c>
      <c r="C90" s="177">
        <v>0</v>
      </c>
      <c r="D90" s="177">
        <v>0</v>
      </c>
      <c r="E90" s="177">
        <v>0</v>
      </c>
      <c r="F90" s="177">
        <v>0</v>
      </c>
      <c r="G90" s="177">
        <v>0</v>
      </c>
      <c r="H90" s="177">
        <v>0</v>
      </c>
      <c r="I90" s="177">
        <v>0</v>
      </c>
      <c r="J90" s="177">
        <v>0</v>
      </c>
      <c r="K90" s="177">
        <v>0</v>
      </c>
      <c r="L90" s="177">
        <v>0</v>
      </c>
      <c r="M90" s="177">
        <v>0</v>
      </c>
      <c r="N90" s="177">
        <v>0</v>
      </c>
      <c r="O90" s="177">
        <v>0</v>
      </c>
      <c r="P90" s="177">
        <v>0</v>
      </c>
      <c r="Q90" s="177">
        <v>0</v>
      </c>
      <c r="R90" s="177">
        <v>0</v>
      </c>
      <c r="S90" s="177">
        <v>0</v>
      </c>
      <c r="T90" s="177">
        <v>0</v>
      </c>
      <c r="U90" s="177">
        <v>0</v>
      </c>
      <c r="V90" s="177">
        <v>0</v>
      </c>
      <c r="W90" s="177">
        <v>0</v>
      </c>
      <c r="X90" s="177">
        <v>0</v>
      </c>
      <c r="Y90" s="177">
        <v>0</v>
      </c>
      <c r="Z90" s="177">
        <v>0</v>
      </c>
      <c r="AA90" s="120">
        <f t="shared" si="14"/>
        <v>0</v>
      </c>
      <c r="AB90" s="121" t="str">
        <f t="shared" si="15"/>
        <v>0</v>
      </c>
    </row>
    <row r="91" spans="1:28" ht="30" customHeight="1" outlineLevel="1" x14ac:dyDescent="0.35">
      <c r="A91" s="22" t="s">
        <v>370</v>
      </c>
      <c r="B91" s="151" t="s">
        <v>371</v>
      </c>
      <c r="C91" s="177">
        <v>0</v>
      </c>
      <c r="D91" s="177">
        <v>0</v>
      </c>
      <c r="E91" s="177">
        <v>0</v>
      </c>
      <c r="F91" s="177">
        <v>0</v>
      </c>
      <c r="G91" s="177">
        <v>0</v>
      </c>
      <c r="H91" s="177">
        <v>0</v>
      </c>
      <c r="I91" s="177">
        <v>0</v>
      </c>
      <c r="J91" s="177">
        <v>0</v>
      </c>
      <c r="K91" s="177">
        <v>0</v>
      </c>
      <c r="L91" s="177">
        <v>0</v>
      </c>
      <c r="M91" s="177">
        <v>0</v>
      </c>
      <c r="N91" s="177">
        <v>0</v>
      </c>
      <c r="O91" s="177">
        <v>0</v>
      </c>
      <c r="P91" s="177">
        <v>0</v>
      </c>
      <c r="Q91" s="177">
        <v>0</v>
      </c>
      <c r="R91" s="177">
        <v>0</v>
      </c>
      <c r="S91" s="177">
        <v>0</v>
      </c>
      <c r="T91" s="177">
        <v>0</v>
      </c>
      <c r="U91" s="177">
        <v>0</v>
      </c>
      <c r="V91" s="177">
        <v>0</v>
      </c>
      <c r="W91" s="177">
        <v>0</v>
      </c>
      <c r="X91" s="177">
        <v>0</v>
      </c>
      <c r="Y91" s="177">
        <v>0</v>
      </c>
      <c r="Z91" s="177">
        <v>0</v>
      </c>
      <c r="AA91" s="120">
        <f t="shared" si="14"/>
        <v>0</v>
      </c>
      <c r="AB91" s="121" t="str">
        <f t="shared" si="15"/>
        <v>0</v>
      </c>
    </row>
    <row r="92" spans="1:28" ht="30" customHeight="1" outlineLevel="1" x14ac:dyDescent="0.35">
      <c r="A92" s="22" t="s">
        <v>374</v>
      </c>
      <c r="B92" s="151" t="s">
        <v>375</v>
      </c>
      <c r="C92" s="177">
        <v>0</v>
      </c>
      <c r="D92" s="177">
        <v>0</v>
      </c>
      <c r="E92" s="177">
        <v>0</v>
      </c>
      <c r="F92" s="177">
        <v>0</v>
      </c>
      <c r="G92" s="177">
        <v>0</v>
      </c>
      <c r="H92" s="177">
        <v>0</v>
      </c>
      <c r="I92" s="177">
        <v>0</v>
      </c>
      <c r="J92" s="177">
        <v>0</v>
      </c>
      <c r="K92" s="177">
        <v>0</v>
      </c>
      <c r="L92" s="177">
        <v>0</v>
      </c>
      <c r="M92" s="177">
        <v>0</v>
      </c>
      <c r="N92" s="177">
        <v>0</v>
      </c>
      <c r="O92" s="177">
        <v>0</v>
      </c>
      <c r="P92" s="177">
        <v>0</v>
      </c>
      <c r="Q92" s="177">
        <v>0</v>
      </c>
      <c r="R92" s="177">
        <v>0</v>
      </c>
      <c r="S92" s="177">
        <v>0</v>
      </c>
      <c r="T92" s="177">
        <v>0</v>
      </c>
      <c r="U92" s="177">
        <v>0</v>
      </c>
      <c r="V92" s="177">
        <v>0</v>
      </c>
      <c r="W92" s="177">
        <v>0</v>
      </c>
      <c r="X92" s="177">
        <v>0</v>
      </c>
      <c r="Y92" s="177">
        <v>0</v>
      </c>
      <c r="Z92" s="177">
        <v>0</v>
      </c>
      <c r="AA92" s="120">
        <f t="shared" si="14"/>
        <v>0</v>
      </c>
      <c r="AB92" s="121" t="str">
        <f t="shared" si="15"/>
        <v>0</v>
      </c>
    </row>
    <row r="93" spans="1:28" ht="30" customHeight="1" outlineLevel="1" x14ac:dyDescent="0.35">
      <c r="A93" s="22" t="s">
        <v>377</v>
      </c>
      <c r="B93" s="151" t="s">
        <v>378</v>
      </c>
      <c r="C93" s="177">
        <v>0</v>
      </c>
      <c r="D93" s="177">
        <v>0</v>
      </c>
      <c r="E93" s="177">
        <v>0</v>
      </c>
      <c r="F93" s="177">
        <v>0</v>
      </c>
      <c r="G93" s="177">
        <v>0</v>
      </c>
      <c r="H93" s="177">
        <v>0</v>
      </c>
      <c r="I93" s="177">
        <v>0</v>
      </c>
      <c r="J93" s="177">
        <v>0</v>
      </c>
      <c r="K93" s="177">
        <v>0</v>
      </c>
      <c r="L93" s="177">
        <v>0</v>
      </c>
      <c r="M93" s="177">
        <v>0</v>
      </c>
      <c r="N93" s="177">
        <v>0</v>
      </c>
      <c r="O93" s="177">
        <v>0</v>
      </c>
      <c r="P93" s="177">
        <v>0</v>
      </c>
      <c r="Q93" s="177">
        <v>0</v>
      </c>
      <c r="R93" s="177">
        <v>0</v>
      </c>
      <c r="S93" s="177">
        <v>0</v>
      </c>
      <c r="T93" s="177">
        <v>0</v>
      </c>
      <c r="U93" s="177">
        <v>0</v>
      </c>
      <c r="V93" s="177">
        <v>0</v>
      </c>
      <c r="W93" s="177">
        <v>0</v>
      </c>
      <c r="X93" s="177">
        <v>0</v>
      </c>
      <c r="Y93" s="177">
        <v>0</v>
      </c>
      <c r="Z93" s="177">
        <v>0</v>
      </c>
      <c r="AA93" s="120">
        <f t="shared" si="14"/>
        <v>0</v>
      </c>
      <c r="AB93" s="121" t="str">
        <f t="shared" si="15"/>
        <v>0</v>
      </c>
    </row>
    <row r="94" spans="1:28" ht="30" customHeight="1" outlineLevel="1" x14ac:dyDescent="0.35">
      <c r="A94" s="22" t="s">
        <v>381</v>
      </c>
      <c r="B94" s="151" t="s">
        <v>382</v>
      </c>
      <c r="C94" s="177">
        <v>0</v>
      </c>
      <c r="D94" s="177">
        <v>0</v>
      </c>
      <c r="E94" s="177">
        <v>0</v>
      </c>
      <c r="F94" s="177">
        <v>0</v>
      </c>
      <c r="G94" s="177">
        <v>0</v>
      </c>
      <c r="H94" s="177">
        <v>0</v>
      </c>
      <c r="I94" s="177">
        <v>0</v>
      </c>
      <c r="J94" s="177">
        <v>0</v>
      </c>
      <c r="K94" s="177">
        <v>0</v>
      </c>
      <c r="L94" s="177">
        <v>0</v>
      </c>
      <c r="M94" s="177">
        <v>0</v>
      </c>
      <c r="N94" s="177">
        <v>0</v>
      </c>
      <c r="O94" s="177">
        <v>0</v>
      </c>
      <c r="P94" s="177">
        <v>0</v>
      </c>
      <c r="Q94" s="177">
        <v>0</v>
      </c>
      <c r="R94" s="177">
        <v>0</v>
      </c>
      <c r="S94" s="177">
        <v>0</v>
      </c>
      <c r="T94" s="177">
        <v>0</v>
      </c>
      <c r="U94" s="177">
        <v>0</v>
      </c>
      <c r="V94" s="177">
        <v>0</v>
      </c>
      <c r="W94" s="177">
        <v>0</v>
      </c>
      <c r="X94" s="177">
        <v>0</v>
      </c>
      <c r="Y94" s="177">
        <v>0</v>
      </c>
      <c r="Z94" s="177">
        <v>0</v>
      </c>
      <c r="AA94" s="120">
        <f t="shared" si="14"/>
        <v>0</v>
      </c>
      <c r="AB94" s="121" t="str">
        <f t="shared" si="15"/>
        <v>0</v>
      </c>
    </row>
    <row r="95" spans="1:28" ht="30" customHeight="1" outlineLevel="1" x14ac:dyDescent="0.35">
      <c r="A95" s="22" t="s">
        <v>385</v>
      </c>
      <c r="B95" s="151" t="s">
        <v>386</v>
      </c>
      <c r="C95" s="177">
        <v>0</v>
      </c>
      <c r="D95" s="177">
        <v>0</v>
      </c>
      <c r="E95" s="177">
        <v>0</v>
      </c>
      <c r="F95" s="177">
        <v>0</v>
      </c>
      <c r="G95" s="177">
        <v>0</v>
      </c>
      <c r="H95" s="177">
        <v>0</v>
      </c>
      <c r="I95" s="177">
        <v>0</v>
      </c>
      <c r="J95" s="177">
        <v>0</v>
      </c>
      <c r="K95" s="177">
        <v>0</v>
      </c>
      <c r="L95" s="177">
        <v>0</v>
      </c>
      <c r="M95" s="177">
        <v>0</v>
      </c>
      <c r="N95" s="177">
        <v>0</v>
      </c>
      <c r="O95" s="177">
        <v>0</v>
      </c>
      <c r="P95" s="177">
        <v>0</v>
      </c>
      <c r="Q95" s="177">
        <v>0</v>
      </c>
      <c r="R95" s="177">
        <v>0</v>
      </c>
      <c r="S95" s="177">
        <v>0</v>
      </c>
      <c r="T95" s="177">
        <v>0</v>
      </c>
      <c r="U95" s="177">
        <v>0</v>
      </c>
      <c r="V95" s="177">
        <v>0</v>
      </c>
      <c r="W95" s="177">
        <v>0</v>
      </c>
      <c r="X95" s="177">
        <v>0</v>
      </c>
      <c r="Y95" s="177">
        <v>0</v>
      </c>
      <c r="Z95" s="177">
        <v>0</v>
      </c>
      <c r="AA95" s="120">
        <f t="shared" si="14"/>
        <v>0</v>
      </c>
      <c r="AB95" s="121" t="str">
        <f t="shared" si="15"/>
        <v>0</v>
      </c>
    </row>
    <row r="96" spans="1:28" ht="30" customHeight="1" outlineLevel="1" x14ac:dyDescent="0.35">
      <c r="A96" s="23" t="s">
        <v>389</v>
      </c>
      <c r="B96" s="152" t="s">
        <v>390</v>
      </c>
      <c r="C96" s="177">
        <v>0</v>
      </c>
      <c r="D96" s="177">
        <v>0</v>
      </c>
      <c r="E96" s="177">
        <v>0</v>
      </c>
      <c r="F96" s="177">
        <v>0</v>
      </c>
      <c r="G96" s="177">
        <v>0</v>
      </c>
      <c r="H96" s="177">
        <v>0</v>
      </c>
      <c r="I96" s="177">
        <v>0</v>
      </c>
      <c r="J96" s="177">
        <v>0</v>
      </c>
      <c r="K96" s="177">
        <v>0</v>
      </c>
      <c r="L96" s="177">
        <v>0</v>
      </c>
      <c r="M96" s="177">
        <v>0</v>
      </c>
      <c r="N96" s="177">
        <v>0</v>
      </c>
      <c r="O96" s="177">
        <v>0</v>
      </c>
      <c r="P96" s="177">
        <v>0</v>
      </c>
      <c r="Q96" s="177">
        <v>0</v>
      </c>
      <c r="R96" s="177">
        <v>0</v>
      </c>
      <c r="S96" s="177">
        <v>0</v>
      </c>
      <c r="T96" s="177">
        <v>0</v>
      </c>
      <c r="U96" s="177">
        <v>0</v>
      </c>
      <c r="V96" s="177">
        <v>0</v>
      </c>
      <c r="W96" s="177">
        <v>0</v>
      </c>
      <c r="X96" s="177">
        <v>0</v>
      </c>
      <c r="Y96" s="177">
        <v>0</v>
      </c>
      <c r="Z96" s="177">
        <v>0</v>
      </c>
      <c r="AA96" s="120">
        <f t="shared" si="14"/>
        <v>0</v>
      </c>
      <c r="AB96" s="121" t="str">
        <f t="shared" si="15"/>
        <v>0</v>
      </c>
    </row>
    <row r="97" spans="1:28" ht="30" customHeight="1" outlineLevel="1" thickBot="1" x14ac:dyDescent="0.4">
      <c r="A97" s="22" t="s">
        <v>393</v>
      </c>
      <c r="B97" s="151" t="s">
        <v>394</v>
      </c>
      <c r="C97" s="177">
        <v>0</v>
      </c>
      <c r="D97" s="177">
        <v>0</v>
      </c>
      <c r="E97" s="177">
        <v>0</v>
      </c>
      <c r="F97" s="177">
        <v>0</v>
      </c>
      <c r="G97" s="177">
        <v>0</v>
      </c>
      <c r="H97" s="177">
        <v>0</v>
      </c>
      <c r="I97" s="177">
        <v>0</v>
      </c>
      <c r="J97" s="177">
        <v>0</v>
      </c>
      <c r="K97" s="177">
        <v>0</v>
      </c>
      <c r="L97" s="177">
        <v>0</v>
      </c>
      <c r="M97" s="177">
        <v>0</v>
      </c>
      <c r="N97" s="177">
        <v>0</v>
      </c>
      <c r="O97" s="177">
        <v>0</v>
      </c>
      <c r="P97" s="177">
        <v>0</v>
      </c>
      <c r="Q97" s="177">
        <v>0</v>
      </c>
      <c r="R97" s="177">
        <v>0</v>
      </c>
      <c r="S97" s="177">
        <v>0</v>
      </c>
      <c r="T97" s="177">
        <v>0</v>
      </c>
      <c r="U97" s="177">
        <v>0</v>
      </c>
      <c r="V97" s="177">
        <v>0</v>
      </c>
      <c r="W97" s="177">
        <v>0</v>
      </c>
      <c r="X97" s="177">
        <v>0</v>
      </c>
      <c r="Y97" s="177">
        <v>0</v>
      </c>
      <c r="Z97" s="177">
        <v>0</v>
      </c>
      <c r="AA97" s="120">
        <f t="shared" si="14"/>
        <v>0</v>
      </c>
      <c r="AB97" s="121" t="str">
        <f t="shared" si="15"/>
        <v>0</v>
      </c>
    </row>
    <row r="98" spans="1:28" ht="30" customHeight="1" x14ac:dyDescent="0.35">
      <c r="A98" s="243" t="s">
        <v>396</v>
      </c>
      <c r="B98" s="244"/>
      <c r="C98" s="181"/>
      <c r="D98" s="181"/>
      <c r="E98" s="181"/>
      <c r="F98" s="181"/>
      <c r="G98" s="181"/>
      <c r="H98" s="181"/>
      <c r="I98" s="181"/>
      <c r="J98" s="181"/>
      <c r="K98" s="181"/>
      <c r="L98" s="181"/>
      <c r="M98" s="181"/>
      <c r="N98" s="181"/>
      <c r="O98" s="181"/>
      <c r="P98" s="181"/>
      <c r="Q98" s="181"/>
      <c r="R98" s="181"/>
      <c r="S98" s="181"/>
      <c r="T98" s="181"/>
      <c r="U98" s="181"/>
      <c r="V98" s="181"/>
      <c r="W98" s="181"/>
      <c r="X98" s="181"/>
      <c r="Y98" s="181"/>
      <c r="Z98" s="181"/>
      <c r="AA98" s="127">
        <f>SUM(AA99:AA105)</f>
        <v>0</v>
      </c>
      <c r="AB98" s="128" t="str">
        <f>IFERROR((AVERAGE(AB99:AB105)),"0")</f>
        <v>0</v>
      </c>
    </row>
    <row r="99" spans="1:28" ht="30" customHeight="1" outlineLevel="1" x14ac:dyDescent="0.35">
      <c r="A99" s="22" t="s">
        <v>397</v>
      </c>
      <c r="B99" s="151" t="s">
        <v>398</v>
      </c>
      <c r="C99" s="177">
        <v>0</v>
      </c>
      <c r="D99" s="177">
        <v>0</v>
      </c>
      <c r="E99" s="177">
        <v>0</v>
      </c>
      <c r="F99" s="177">
        <v>0</v>
      </c>
      <c r="G99" s="177">
        <v>0</v>
      </c>
      <c r="H99" s="177">
        <v>0</v>
      </c>
      <c r="I99" s="177">
        <v>0</v>
      </c>
      <c r="J99" s="177">
        <v>0</v>
      </c>
      <c r="K99" s="177">
        <v>0</v>
      </c>
      <c r="L99" s="177">
        <v>0</v>
      </c>
      <c r="M99" s="177">
        <v>0</v>
      </c>
      <c r="N99" s="177">
        <v>0</v>
      </c>
      <c r="O99" s="177">
        <v>0</v>
      </c>
      <c r="P99" s="177">
        <v>0</v>
      </c>
      <c r="Q99" s="177">
        <v>0</v>
      </c>
      <c r="R99" s="177">
        <v>0</v>
      </c>
      <c r="S99" s="177">
        <v>0</v>
      </c>
      <c r="T99" s="177">
        <v>0</v>
      </c>
      <c r="U99" s="177">
        <v>0</v>
      </c>
      <c r="V99" s="177">
        <v>0</v>
      </c>
      <c r="W99" s="177">
        <v>0</v>
      </c>
      <c r="X99" s="177">
        <v>0</v>
      </c>
      <c r="Y99" s="177">
        <v>0</v>
      </c>
      <c r="Z99" s="177">
        <v>0</v>
      </c>
      <c r="AA99" s="120">
        <f t="shared" ref="AA99:AA105" si="16">SUM(C99:Z99)</f>
        <v>0</v>
      </c>
      <c r="AB99" s="121" t="str">
        <f t="shared" ref="AB99:AB105" si="17">IFERROR(AA99/$AA$107,"0")</f>
        <v>0</v>
      </c>
    </row>
    <row r="100" spans="1:28" ht="30" customHeight="1" outlineLevel="1" x14ac:dyDescent="0.35">
      <c r="A100" s="22" t="s">
        <v>400</v>
      </c>
      <c r="B100" s="151" t="s">
        <v>401</v>
      </c>
      <c r="C100" s="177">
        <v>0</v>
      </c>
      <c r="D100" s="177">
        <v>0</v>
      </c>
      <c r="E100" s="177">
        <v>0</v>
      </c>
      <c r="F100" s="177">
        <v>0</v>
      </c>
      <c r="G100" s="177">
        <v>0</v>
      </c>
      <c r="H100" s="177">
        <v>0</v>
      </c>
      <c r="I100" s="177">
        <v>0</v>
      </c>
      <c r="J100" s="177">
        <v>0</v>
      </c>
      <c r="K100" s="177">
        <v>0</v>
      </c>
      <c r="L100" s="177">
        <v>0</v>
      </c>
      <c r="M100" s="177">
        <v>0</v>
      </c>
      <c r="N100" s="177">
        <v>0</v>
      </c>
      <c r="O100" s="177">
        <v>0</v>
      </c>
      <c r="P100" s="177">
        <v>0</v>
      </c>
      <c r="Q100" s="177">
        <v>0</v>
      </c>
      <c r="R100" s="177">
        <v>0</v>
      </c>
      <c r="S100" s="177">
        <v>0</v>
      </c>
      <c r="T100" s="177">
        <v>0</v>
      </c>
      <c r="U100" s="177">
        <v>0</v>
      </c>
      <c r="V100" s="177">
        <v>0</v>
      </c>
      <c r="W100" s="177">
        <v>0</v>
      </c>
      <c r="X100" s="177">
        <v>0</v>
      </c>
      <c r="Y100" s="177">
        <v>0</v>
      </c>
      <c r="Z100" s="177">
        <v>0</v>
      </c>
      <c r="AA100" s="120">
        <f t="shared" si="16"/>
        <v>0</v>
      </c>
      <c r="AB100" s="121" t="str">
        <f t="shared" si="17"/>
        <v>0</v>
      </c>
    </row>
    <row r="101" spans="1:28" ht="30" customHeight="1" outlineLevel="1" x14ac:dyDescent="0.35">
      <c r="A101" s="22" t="s">
        <v>403</v>
      </c>
      <c r="B101" s="151" t="s">
        <v>404</v>
      </c>
      <c r="C101" s="177">
        <v>0</v>
      </c>
      <c r="D101" s="177">
        <v>0</v>
      </c>
      <c r="E101" s="177">
        <v>0</v>
      </c>
      <c r="F101" s="177">
        <v>0</v>
      </c>
      <c r="G101" s="177">
        <v>0</v>
      </c>
      <c r="H101" s="177">
        <v>0</v>
      </c>
      <c r="I101" s="177">
        <v>0</v>
      </c>
      <c r="J101" s="177">
        <v>0</v>
      </c>
      <c r="K101" s="177">
        <v>0</v>
      </c>
      <c r="L101" s="177">
        <v>0</v>
      </c>
      <c r="M101" s="177">
        <v>0</v>
      </c>
      <c r="N101" s="177">
        <v>0</v>
      </c>
      <c r="O101" s="177">
        <v>0</v>
      </c>
      <c r="P101" s="177">
        <v>0</v>
      </c>
      <c r="Q101" s="177">
        <v>0</v>
      </c>
      <c r="R101" s="177">
        <v>0</v>
      </c>
      <c r="S101" s="177">
        <v>0</v>
      </c>
      <c r="T101" s="177">
        <v>0</v>
      </c>
      <c r="U101" s="177">
        <v>0</v>
      </c>
      <c r="V101" s="177">
        <v>0</v>
      </c>
      <c r="W101" s="177">
        <v>0</v>
      </c>
      <c r="X101" s="177">
        <v>0</v>
      </c>
      <c r="Y101" s="177">
        <v>0</v>
      </c>
      <c r="Z101" s="177">
        <v>0</v>
      </c>
      <c r="AA101" s="120">
        <f t="shared" si="16"/>
        <v>0</v>
      </c>
      <c r="AB101" s="121" t="str">
        <f t="shared" si="17"/>
        <v>0</v>
      </c>
    </row>
    <row r="102" spans="1:28" ht="30" customHeight="1" outlineLevel="1" x14ac:dyDescent="0.35">
      <c r="A102" s="22" t="s">
        <v>406</v>
      </c>
      <c r="B102" s="151" t="s">
        <v>407</v>
      </c>
      <c r="C102" s="177">
        <v>0</v>
      </c>
      <c r="D102" s="177">
        <v>0</v>
      </c>
      <c r="E102" s="177">
        <v>0</v>
      </c>
      <c r="F102" s="177">
        <v>0</v>
      </c>
      <c r="G102" s="177">
        <v>0</v>
      </c>
      <c r="H102" s="177">
        <v>0</v>
      </c>
      <c r="I102" s="177">
        <v>0</v>
      </c>
      <c r="J102" s="177">
        <v>0</v>
      </c>
      <c r="K102" s="177">
        <v>0</v>
      </c>
      <c r="L102" s="177">
        <v>0</v>
      </c>
      <c r="M102" s="177">
        <v>0</v>
      </c>
      <c r="N102" s="177">
        <v>0</v>
      </c>
      <c r="O102" s="177">
        <v>0</v>
      </c>
      <c r="P102" s="177">
        <v>0</v>
      </c>
      <c r="Q102" s="177">
        <v>0</v>
      </c>
      <c r="R102" s="177">
        <v>0</v>
      </c>
      <c r="S102" s="177">
        <v>0</v>
      </c>
      <c r="T102" s="177">
        <v>0</v>
      </c>
      <c r="U102" s="177">
        <v>0</v>
      </c>
      <c r="V102" s="177">
        <v>0</v>
      </c>
      <c r="W102" s="177">
        <v>0</v>
      </c>
      <c r="X102" s="177">
        <v>0</v>
      </c>
      <c r="Y102" s="177">
        <v>0</v>
      </c>
      <c r="Z102" s="177">
        <v>0</v>
      </c>
      <c r="AA102" s="120">
        <f t="shared" si="16"/>
        <v>0</v>
      </c>
      <c r="AB102" s="121" t="str">
        <f t="shared" si="17"/>
        <v>0</v>
      </c>
    </row>
    <row r="103" spans="1:28" ht="30" customHeight="1" outlineLevel="1" x14ac:dyDescent="0.35">
      <c r="A103" s="22" t="s">
        <v>410</v>
      </c>
      <c r="B103" s="151" t="s">
        <v>411</v>
      </c>
      <c r="C103" s="177">
        <v>0</v>
      </c>
      <c r="D103" s="177">
        <v>0</v>
      </c>
      <c r="E103" s="177">
        <v>0</v>
      </c>
      <c r="F103" s="177">
        <v>0</v>
      </c>
      <c r="G103" s="177">
        <v>0</v>
      </c>
      <c r="H103" s="177">
        <v>0</v>
      </c>
      <c r="I103" s="177">
        <v>0</v>
      </c>
      <c r="J103" s="177">
        <v>0</v>
      </c>
      <c r="K103" s="177">
        <v>0</v>
      </c>
      <c r="L103" s="177">
        <v>0</v>
      </c>
      <c r="M103" s="177">
        <v>0</v>
      </c>
      <c r="N103" s="177">
        <v>0</v>
      </c>
      <c r="O103" s="177">
        <v>0</v>
      </c>
      <c r="P103" s="177">
        <v>0</v>
      </c>
      <c r="Q103" s="177">
        <v>0</v>
      </c>
      <c r="R103" s="177">
        <v>0</v>
      </c>
      <c r="S103" s="177">
        <v>0</v>
      </c>
      <c r="T103" s="177">
        <v>0</v>
      </c>
      <c r="U103" s="177">
        <v>0</v>
      </c>
      <c r="V103" s="177">
        <v>0</v>
      </c>
      <c r="W103" s="177">
        <v>0</v>
      </c>
      <c r="X103" s="177">
        <v>0</v>
      </c>
      <c r="Y103" s="177">
        <v>0</v>
      </c>
      <c r="Z103" s="177">
        <v>0</v>
      </c>
      <c r="AA103" s="120">
        <f t="shared" si="16"/>
        <v>0</v>
      </c>
      <c r="AB103" s="121" t="str">
        <f t="shared" si="17"/>
        <v>0</v>
      </c>
    </row>
    <row r="104" spans="1:28" ht="30" customHeight="1" outlineLevel="1" x14ac:dyDescent="0.35">
      <c r="A104" s="22" t="s">
        <v>413</v>
      </c>
      <c r="B104" s="151" t="s">
        <v>414</v>
      </c>
      <c r="C104" s="177">
        <v>0</v>
      </c>
      <c r="D104" s="177">
        <v>0</v>
      </c>
      <c r="E104" s="177">
        <v>0</v>
      </c>
      <c r="F104" s="177">
        <v>0</v>
      </c>
      <c r="G104" s="177">
        <v>0</v>
      </c>
      <c r="H104" s="177">
        <v>0</v>
      </c>
      <c r="I104" s="177">
        <v>0</v>
      </c>
      <c r="J104" s="177">
        <v>0</v>
      </c>
      <c r="K104" s="177">
        <v>0</v>
      </c>
      <c r="L104" s="177">
        <v>0</v>
      </c>
      <c r="M104" s="177">
        <v>0</v>
      </c>
      <c r="N104" s="177">
        <v>0</v>
      </c>
      <c r="O104" s="177">
        <v>0</v>
      </c>
      <c r="P104" s="177">
        <v>0</v>
      </c>
      <c r="Q104" s="177">
        <v>0</v>
      </c>
      <c r="R104" s="177">
        <v>0</v>
      </c>
      <c r="S104" s="177">
        <v>0</v>
      </c>
      <c r="T104" s="177">
        <v>0</v>
      </c>
      <c r="U104" s="177">
        <v>0</v>
      </c>
      <c r="V104" s="177">
        <v>0</v>
      </c>
      <c r="W104" s="177">
        <v>0</v>
      </c>
      <c r="X104" s="177">
        <v>0</v>
      </c>
      <c r="Y104" s="177">
        <v>0</v>
      </c>
      <c r="Z104" s="177">
        <v>0</v>
      </c>
      <c r="AA104" s="120">
        <f t="shared" si="16"/>
        <v>0</v>
      </c>
      <c r="AB104" s="121" t="str">
        <f t="shared" si="17"/>
        <v>0</v>
      </c>
    </row>
    <row r="105" spans="1:28" ht="30" customHeight="1" outlineLevel="1" thickBot="1" x14ac:dyDescent="0.4">
      <c r="A105" s="24" t="s">
        <v>417</v>
      </c>
      <c r="B105" s="153" t="s">
        <v>418</v>
      </c>
      <c r="C105" s="182">
        <v>0</v>
      </c>
      <c r="D105" s="182">
        <v>0</v>
      </c>
      <c r="E105" s="182">
        <v>0</v>
      </c>
      <c r="F105" s="182">
        <v>0</v>
      </c>
      <c r="G105" s="182">
        <v>0</v>
      </c>
      <c r="H105" s="182">
        <v>0</v>
      </c>
      <c r="I105" s="182">
        <v>0</v>
      </c>
      <c r="J105" s="182">
        <v>0</v>
      </c>
      <c r="K105" s="182">
        <v>0</v>
      </c>
      <c r="L105" s="182">
        <v>0</v>
      </c>
      <c r="M105" s="182">
        <v>0</v>
      </c>
      <c r="N105" s="182">
        <v>0</v>
      </c>
      <c r="O105" s="182">
        <v>0</v>
      </c>
      <c r="P105" s="182">
        <v>0</v>
      </c>
      <c r="Q105" s="182">
        <v>0</v>
      </c>
      <c r="R105" s="182">
        <v>0</v>
      </c>
      <c r="S105" s="182">
        <v>0</v>
      </c>
      <c r="T105" s="182">
        <v>0</v>
      </c>
      <c r="U105" s="182">
        <v>0</v>
      </c>
      <c r="V105" s="182">
        <v>0</v>
      </c>
      <c r="W105" s="182">
        <v>0</v>
      </c>
      <c r="X105" s="182">
        <v>0</v>
      </c>
      <c r="Y105" s="182">
        <v>0</v>
      </c>
      <c r="Z105" s="182">
        <v>0</v>
      </c>
      <c r="AA105" s="123">
        <f t="shared" si="16"/>
        <v>0</v>
      </c>
      <c r="AB105" s="124" t="str">
        <f t="shared" si="17"/>
        <v>0</v>
      </c>
    </row>
    <row r="106" spans="1:28" ht="30" customHeight="1" thickBot="1" x14ac:dyDescent="0.4">
      <c r="A106" s="11"/>
      <c r="B106" s="11"/>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row>
    <row r="107" spans="1:28" s="119" customFormat="1" x14ac:dyDescent="0.35">
      <c r="A107" s="241" t="s">
        <v>546</v>
      </c>
      <c r="B107" s="242"/>
      <c r="C107" s="202">
        <f>IF(SUM(C6:C105)&gt;0,1,0)</f>
        <v>0</v>
      </c>
      <c r="D107" s="202">
        <f>IF(SUM(D6:D105)&gt;0,2,0)</f>
        <v>0</v>
      </c>
      <c r="E107" s="202">
        <f>IF(SUM(E6:E105)&gt;0,3,0)</f>
        <v>0</v>
      </c>
      <c r="F107" s="202">
        <f>IF(SUM(F6:F105)&gt;0,4,0)</f>
        <v>0</v>
      </c>
      <c r="G107" s="202">
        <f>IF(SUM(G6:G105)&gt;0,5,0)</f>
        <v>0</v>
      </c>
      <c r="H107" s="202">
        <f>IF(SUM(H6:H105)&gt;0,6,0)</f>
        <v>0</v>
      </c>
      <c r="I107" s="202">
        <f>IF(SUM(I6:I105)&gt;0,7,0)</f>
        <v>0</v>
      </c>
      <c r="J107" s="202">
        <f>IF(SUM(J6:J105)&gt;0,8,0)</f>
        <v>0</v>
      </c>
      <c r="K107" s="202">
        <f>IF(SUM(K6:K105)&gt;0,9,0)</f>
        <v>0</v>
      </c>
      <c r="L107" s="202">
        <f>IF(SUM(L6:L105)&gt;0,10,0)</f>
        <v>0</v>
      </c>
      <c r="M107" s="202">
        <f>IF(SUM(M6:M105)&gt;0,11,0)</f>
        <v>0</v>
      </c>
      <c r="N107" s="202">
        <f>IF(SUM(N6:N105)&gt;0,12,0)</f>
        <v>0</v>
      </c>
      <c r="O107" s="202">
        <f>IF(SUM(O6:O105)&gt;0,13,0)</f>
        <v>0</v>
      </c>
      <c r="P107" s="202">
        <f>IF(SUM(P6:P105)&gt;0,14,0)</f>
        <v>0</v>
      </c>
      <c r="Q107" s="202">
        <f>IF(SUM(Q6:Q105)&gt;0,15,0)</f>
        <v>0</v>
      </c>
      <c r="R107" s="202">
        <f>IF(SUM(R6:R105)&gt;0,16,0)</f>
        <v>0</v>
      </c>
      <c r="S107" s="202">
        <f>IF(SUM(S6:S105)&gt;0,17,0)</f>
        <v>0</v>
      </c>
      <c r="T107" s="202">
        <f>IF(SUM(T6:T105)&gt;0,18,0)</f>
        <v>0</v>
      </c>
      <c r="U107" s="202">
        <f>IF(SUM(U6:U105)&gt;0,19,0)</f>
        <v>0</v>
      </c>
      <c r="V107" s="202">
        <f>IF(SUM(V6:V105)&gt;0,20,0)</f>
        <v>0</v>
      </c>
      <c r="W107" s="202">
        <f>IF(SUM(W6:W105)&gt;0,21,0)</f>
        <v>0</v>
      </c>
      <c r="X107" s="202">
        <f>IF(SUM(X6:X105)&gt;0,22,0)</f>
        <v>0</v>
      </c>
      <c r="Y107" s="202">
        <f>IF(SUM(Y6:Y105)&gt;0,23,0)</f>
        <v>0</v>
      </c>
      <c r="Z107" s="202">
        <f>IF(SUM(Z6:Z105)&gt;0,24,0)</f>
        <v>0</v>
      </c>
      <c r="AA107" s="203">
        <f>MAX(C107:Z107)</f>
        <v>0</v>
      </c>
      <c r="AB107" s="203" t="str">
        <f>(AA107*5)&amp;":00"</f>
        <v>0:00</v>
      </c>
    </row>
    <row r="108" spans="1:28" s="119" customFormat="1" x14ac:dyDescent="0.35">
      <c r="A108" s="236" t="s">
        <v>543</v>
      </c>
      <c r="B108" s="237"/>
      <c r="C108" s="204">
        <f t="shared" ref="C108:Z108" si="18">IF(SUM(C79:C80)&gt;0,1,0)</f>
        <v>0</v>
      </c>
      <c r="D108" s="204">
        <f t="shared" si="18"/>
        <v>0</v>
      </c>
      <c r="E108" s="204">
        <f t="shared" si="18"/>
        <v>0</v>
      </c>
      <c r="F108" s="204">
        <f t="shared" si="18"/>
        <v>0</v>
      </c>
      <c r="G108" s="204">
        <f t="shared" si="18"/>
        <v>0</v>
      </c>
      <c r="H108" s="204">
        <f t="shared" si="18"/>
        <v>0</v>
      </c>
      <c r="I108" s="204">
        <f t="shared" si="18"/>
        <v>0</v>
      </c>
      <c r="J108" s="204">
        <f t="shared" si="18"/>
        <v>0</v>
      </c>
      <c r="K108" s="204">
        <f t="shared" si="18"/>
        <v>0</v>
      </c>
      <c r="L108" s="204">
        <f t="shared" si="18"/>
        <v>0</v>
      </c>
      <c r="M108" s="204">
        <f t="shared" si="18"/>
        <v>0</v>
      </c>
      <c r="N108" s="204">
        <f t="shared" si="18"/>
        <v>0</v>
      </c>
      <c r="O108" s="204">
        <f t="shared" si="18"/>
        <v>0</v>
      </c>
      <c r="P108" s="204">
        <f t="shared" si="18"/>
        <v>0</v>
      </c>
      <c r="Q108" s="204">
        <f t="shared" si="18"/>
        <v>0</v>
      </c>
      <c r="R108" s="204">
        <f t="shared" si="18"/>
        <v>0</v>
      </c>
      <c r="S108" s="204">
        <f t="shared" si="18"/>
        <v>0</v>
      </c>
      <c r="T108" s="204">
        <f t="shared" si="18"/>
        <v>0</v>
      </c>
      <c r="U108" s="204">
        <f t="shared" si="18"/>
        <v>0</v>
      </c>
      <c r="V108" s="204">
        <f t="shared" si="18"/>
        <v>0</v>
      </c>
      <c r="W108" s="204">
        <f t="shared" si="18"/>
        <v>0</v>
      </c>
      <c r="X108" s="204">
        <f t="shared" si="18"/>
        <v>0</v>
      </c>
      <c r="Y108" s="204">
        <f t="shared" si="18"/>
        <v>0</v>
      </c>
      <c r="Z108" s="204">
        <f t="shared" si="18"/>
        <v>0</v>
      </c>
      <c r="AA108" s="205">
        <f>SUM(C108:Z108)</f>
        <v>0</v>
      </c>
      <c r="AB108" s="206" t="str">
        <f>IFERROR(AA108/AA107, "0")</f>
        <v>0</v>
      </c>
    </row>
    <row r="109" spans="1:28" s="119" customFormat="1" x14ac:dyDescent="0.35">
      <c r="A109" s="236" t="s">
        <v>544</v>
      </c>
      <c r="B109" s="237"/>
      <c r="C109" s="204">
        <f t="shared" ref="C109:Z109" si="19">IF(SUM(C78,C81)&gt;0,1,0)</f>
        <v>0</v>
      </c>
      <c r="D109" s="204">
        <f t="shared" si="19"/>
        <v>0</v>
      </c>
      <c r="E109" s="204">
        <f t="shared" si="19"/>
        <v>0</v>
      </c>
      <c r="F109" s="204">
        <f t="shared" si="19"/>
        <v>0</v>
      </c>
      <c r="G109" s="204">
        <f t="shared" si="19"/>
        <v>0</v>
      </c>
      <c r="H109" s="204">
        <f t="shared" si="19"/>
        <v>0</v>
      </c>
      <c r="I109" s="204">
        <f t="shared" si="19"/>
        <v>0</v>
      </c>
      <c r="J109" s="204">
        <f t="shared" si="19"/>
        <v>0</v>
      </c>
      <c r="K109" s="204">
        <f t="shared" si="19"/>
        <v>0</v>
      </c>
      <c r="L109" s="204">
        <f t="shared" si="19"/>
        <v>0</v>
      </c>
      <c r="M109" s="204">
        <f t="shared" si="19"/>
        <v>0</v>
      </c>
      <c r="N109" s="204">
        <f t="shared" si="19"/>
        <v>0</v>
      </c>
      <c r="O109" s="204">
        <f t="shared" si="19"/>
        <v>0</v>
      </c>
      <c r="P109" s="204">
        <f t="shared" si="19"/>
        <v>0</v>
      </c>
      <c r="Q109" s="204">
        <f t="shared" si="19"/>
        <v>0</v>
      </c>
      <c r="R109" s="204">
        <f t="shared" si="19"/>
        <v>0</v>
      </c>
      <c r="S109" s="204">
        <f t="shared" si="19"/>
        <v>0</v>
      </c>
      <c r="T109" s="204">
        <f t="shared" si="19"/>
        <v>0</v>
      </c>
      <c r="U109" s="204">
        <f t="shared" si="19"/>
        <v>0</v>
      </c>
      <c r="V109" s="204">
        <f t="shared" si="19"/>
        <v>0</v>
      </c>
      <c r="W109" s="204">
        <f t="shared" si="19"/>
        <v>0</v>
      </c>
      <c r="X109" s="204">
        <f t="shared" si="19"/>
        <v>0</v>
      </c>
      <c r="Y109" s="204">
        <f t="shared" si="19"/>
        <v>0</v>
      </c>
      <c r="Z109" s="204">
        <f t="shared" si="19"/>
        <v>0</v>
      </c>
      <c r="AA109" s="205">
        <f t="shared" ref="AA109:AA110" si="20">SUM(C109:Z109)</f>
        <v>0</v>
      </c>
      <c r="AB109" s="206" t="str">
        <f>IFERROR(AA109/AA107, "0")</f>
        <v>0</v>
      </c>
    </row>
    <row r="110" spans="1:28" s="119" customFormat="1" ht="17.25" customHeight="1" thickBot="1" x14ac:dyDescent="0.4">
      <c r="A110" s="238" t="s">
        <v>545</v>
      </c>
      <c r="B110" s="239"/>
      <c r="C110" s="207">
        <f t="shared" ref="C110:Z110" si="21">IF(SUM(C100:C103)&gt;0,1,0)</f>
        <v>0</v>
      </c>
      <c r="D110" s="207">
        <f t="shared" si="21"/>
        <v>0</v>
      </c>
      <c r="E110" s="207">
        <f t="shared" si="21"/>
        <v>0</v>
      </c>
      <c r="F110" s="207">
        <f t="shared" si="21"/>
        <v>0</v>
      </c>
      <c r="G110" s="207">
        <f t="shared" si="21"/>
        <v>0</v>
      </c>
      <c r="H110" s="207">
        <f t="shared" si="21"/>
        <v>0</v>
      </c>
      <c r="I110" s="207">
        <f t="shared" si="21"/>
        <v>0</v>
      </c>
      <c r="J110" s="207">
        <f t="shared" si="21"/>
        <v>0</v>
      </c>
      <c r="K110" s="207">
        <f t="shared" si="21"/>
        <v>0</v>
      </c>
      <c r="L110" s="207">
        <f t="shared" si="21"/>
        <v>0</v>
      </c>
      <c r="M110" s="207">
        <f t="shared" si="21"/>
        <v>0</v>
      </c>
      <c r="N110" s="207">
        <f t="shared" si="21"/>
        <v>0</v>
      </c>
      <c r="O110" s="207">
        <f t="shared" si="21"/>
        <v>0</v>
      </c>
      <c r="P110" s="207">
        <f t="shared" si="21"/>
        <v>0</v>
      </c>
      <c r="Q110" s="207">
        <f t="shared" si="21"/>
        <v>0</v>
      </c>
      <c r="R110" s="207">
        <f t="shared" si="21"/>
        <v>0</v>
      </c>
      <c r="S110" s="207">
        <f t="shared" si="21"/>
        <v>0</v>
      </c>
      <c r="T110" s="207">
        <f t="shared" si="21"/>
        <v>0</v>
      </c>
      <c r="U110" s="207">
        <f t="shared" si="21"/>
        <v>0</v>
      </c>
      <c r="V110" s="207">
        <f t="shared" si="21"/>
        <v>0</v>
      </c>
      <c r="W110" s="207">
        <f t="shared" si="21"/>
        <v>0</v>
      </c>
      <c r="X110" s="207">
        <f t="shared" si="21"/>
        <v>0</v>
      </c>
      <c r="Y110" s="207">
        <f t="shared" si="21"/>
        <v>0</v>
      </c>
      <c r="Z110" s="207">
        <f t="shared" si="21"/>
        <v>0</v>
      </c>
      <c r="AA110" s="208">
        <f t="shared" si="20"/>
        <v>0</v>
      </c>
      <c r="AB110" s="209" t="str">
        <f>IFERROR(AA110/AA107, "0")</f>
        <v>0</v>
      </c>
    </row>
  </sheetData>
  <sheetProtection algorithmName="SHA-512" hashValue="LPDpBS/Suinjsy39zSlq4f8/P9zb5zL6blzIY4BiRPaHZtJgNS97UQ04CM2uer2PTxTBnJddfPbTchNPp1SxTA==" saltValue="GhIAkg8krEA0c9iN4w7Q5A==" spinCount="100000" sheet="1" objects="1" scenarios="1"/>
  <autoFilter ref="A3:CA105" xr:uid="{071B14AB-DE35-4183-B645-964E81D7C216}"/>
  <mergeCells count="17">
    <mergeCell ref="A71:B71"/>
    <mergeCell ref="A109:B109"/>
    <mergeCell ref="A110:B110"/>
    <mergeCell ref="A1:L1"/>
    <mergeCell ref="A107:B107"/>
    <mergeCell ref="A108:B108"/>
    <mergeCell ref="A98:B98"/>
    <mergeCell ref="A5:B5"/>
    <mergeCell ref="A10:B10"/>
    <mergeCell ref="A14:B14"/>
    <mergeCell ref="A19:B19"/>
    <mergeCell ref="A23:B23"/>
    <mergeCell ref="A26:B26"/>
    <mergeCell ref="A29:B29"/>
    <mergeCell ref="A32:B32"/>
    <mergeCell ref="A77:B77"/>
    <mergeCell ref="A84:B84"/>
  </mergeCells>
  <phoneticPr fontId="9" type="noConversion"/>
  <conditionalFormatting sqref="C85:Z97 C58:Z59 C61:Z70 C6:Z9 C15:Z18">
    <cfRule type="cellIs" dxfId="19" priority="33" operator="equal">
      <formula>1</formula>
    </cfRule>
    <cfRule type="beginsWith" dxfId="18" priority="34" operator="beginsWith" text="?">
      <formula>LEFT(C6,LEN("?"))="?"</formula>
    </cfRule>
  </conditionalFormatting>
  <conditionalFormatting sqref="C11:Z13">
    <cfRule type="cellIs" dxfId="17" priority="31" operator="equal">
      <formula>1</formula>
    </cfRule>
    <cfRule type="beginsWith" dxfId="16" priority="32" operator="beginsWith" text="?">
      <formula>LEFT(C11,LEN("?"))="?"</formula>
    </cfRule>
  </conditionalFormatting>
  <conditionalFormatting sqref="C20:Z22">
    <cfRule type="cellIs" dxfId="15" priority="27" operator="equal">
      <formula>1</formula>
    </cfRule>
    <cfRule type="beginsWith" dxfId="14" priority="28" operator="beginsWith" text="?">
      <formula>LEFT(C20,LEN("?"))="?"</formula>
    </cfRule>
  </conditionalFormatting>
  <conditionalFormatting sqref="C24:Z25">
    <cfRule type="cellIs" dxfId="13" priority="25" operator="equal">
      <formula>1</formula>
    </cfRule>
    <cfRule type="beginsWith" dxfId="12" priority="26" operator="beginsWith" text="?">
      <formula>LEFT(C24,LEN("?"))="?"</formula>
    </cfRule>
  </conditionalFormatting>
  <conditionalFormatting sqref="C27:Z28">
    <cfRule type="cellIs" dxfId="11" priority="19" operator="equal">
      <formula>1</formula>
    </cfRule>
    <cfRule type="beginsWith" dxfId="10" priority="20" operator="beginsWith" text="?">
      <formula>LEFT(C27,LEN("?"))="?"</formula>
    </cfRule>
  </conditionalFormatting>
  <conditionalFormatting sqref="C30:Z31">
    <cfRule type="cellIs" dxfId="9" priority="15" operator="equal">
      <formula>1</formula>
    </cfRule>
    <cfRule type="beginsWith" dxfId="8" priority="16" operator="beginsWith" text="?">
      <formula>LEFT(C30,LEN("?"))="?"</formula>
    </cfRule>
  </conditionalFormatting>
  <conditionalFormatting sqref="C33:Z59">
    <cfRule type="cellIs" dxfId="7" priority="11" operator="equal">
      <formula>1</formula>
    </cfRule>
    <cfRule type="beginsWith" dxfId="6" priority="12" operator="beginsWith" text="?">
      <formula>LEFT(C33,LEN("?"))="?"</formula>
    </cfRule>
  </conditionalFormatting>
  <conditionalFormatting sqref="C72:Z76">
    <cfRule type="cellIs" dxfId="5" priority="1" operator="equal">
      <formula>1</formula>
    </cfRule>
    <cfRule type="beginsWith" dxfId="4" priority="2" operator="beginsWith" text="?">
      <formula>LEFT(C72,LEN("?"))="?"</formula>
    </cfRule>
  </conditionalFormatting>
  <conditionalFormatting sqref="C78:Z83">
    <cfRule type="cellIs" dxfId="3" priority="7" operator="equal">
      <formula>1</formula>
    </cfRule>
    <cfRule type="beginsWith" dxfId="2" priority="8" operator="beginsWith" text="?">
      <formula>LEFT(C78,LEN("?"))="?"</formula>
    </cfRule>
  </conditionalFormatting>
  <conditionalFormatting sqref="C99:Z106">
    <cfRule type="cellIs" dxfId="1" priority="3" operator="equal">
      <formula>1</formula>
    </cfRule>
    <cfRule type="beginsWith" dxfId="0" priority="4" operator="beginsWith" text="?">
      <formula>LEFT(C99,LEN("?"))="?"</formula>
    </cfRule>
  </conditionalFormatting>
  <dataValidations count="1">
    <dataValidation type="list" allowBlank="1" showInputMessage="1" showErrorMessage="1" sqref="C11:Z13 C6:Z9 C20:Z22 C24:Z25 C27:Z28 C61:Z70 C85:Z97 C72:Z76 C30:Z31 C78:Z83 C33:Z59 C99:Z106 C15:Z18" xr:uid="{BF11FA5D-07A5-4B11-A298-147ECF0CD2A1}">
      <formula1>"1,0,?"</formula1>
    </dataValidation>
  </dataValidations>
  <pageMargins left="0.7" right="0.7" top="0.75" bottom="0.75" header="0.3" footer="0.3"/>
  <pageSetup orientation="portrait" r:id="rId1"/>
  <ignoredErrors>
    <ignoredError sqref="AA10 AA26 AA29 AA60 AA71 AA77"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70140-8AB0-4667-A3B5-CFDDFB907271}">
  <sheetPr>
    <tabColor theme="4" tint="0.79998168889431442"/>
  </sheetPr>
  <dimension ref="A1:K74"/>
  <sheetViews>
    <sheetView zoomScaleNormal="100" workbookViewId="0">
      <selection sqref="A1:C1"/>
    </sheetView>
  </sheetViews>
  <sheetFormatPr defaultRowHeight="14.5" x14ac:dyDescent="0.35"/>
  <cols>
    <col min="1" max="1" width="32.7265625" customWidth="1"/>
    <col min="2" max="2" width="50.7265625" customWidth="1"/>
    <col min="3" max="3" width="24.1796875" customWidth="1"/>
    <col min="4" max="4" width="46.453125" customWidth="1"/>
    <col min="5" max="5" width="16" bestFit="1" customWidth="1"/>
    <col min="6" max="6" width="17.81640625" bestFit="1" customWidth="1"/>
    <col min="7" max="7" width="19.81640625" customWidth="1"/>
    <col min="8" max="8" width="9.1796875" hidden="1" customWidth="1"/>
  </cols>
  <sheetData>
    <row r="1" spans="1:11" ht="45.75" customHeight="1" thickBot="1" x14ac:dyDescent="0.4">
      <c r="A1" s="230" t="s">
        <v>558</v>
      </c>
      <c r="B1" s="232"/>
      <c r="C1" s="231"/>
    </row>
    <row r="2" spans="1:11" s="135" customFormat="1" ht="17.25" customHeight="1" thickBot="1" x14ac:dyDescent="0.4">
      <c r="A2" s="134"/>
      <c r="B2" s="134"/>
      <c r="C2" s="134"/>
    </row>
    <row r="3" spans="1:11" s="39" customFormat="1" ht="36.75" customHeight="1" thickBot="1" x14ac:dyDescent="0.5">
      <c r="A3" s="136" t="s">
        <v>480</v>
      </c>
      <c r="B3" s="80" t="s">
        <v>481</v>
      </c>
      <c r="C3" s="249" t="s">
        <v>483</v>
      </c>
      <c r="D3" s="249"/>
      <c r="E3" s="80" t="s">
        <v>484</v>
      </c>
      <c r="F3" s="80" t="s">
        <v>485</v>
      </c>
      <c r="G3" s="81" t="s">
        <v>517</v>
      </c>
      <c r="H3" s="93" t="s">
        <v>551</v>
      </c>
    </row>
    <row r="4" spans="1:11" x14ac:dyDescent="0.35">
      <c r="A4" s="250" t="s">
        <v>513</v>
      </c>
      <c r="B4" s="253" t="s">
        <v>482</v>
      </c>
      <c r="C4" s="50" t="s">
        <v>62</v>
      </c>
      <c r="D4" s="52" t="s">
        <v>63</v>
      </c>
      <c r="E4" s="154">
        <f>'3. Coding Worksheet'!AA6</f>
        <v>0</v>
      </c>
      <c r="F4" s="160" t="str">
        <f>'3. Coding Worksheet'!AB6</f>
        <v>0</v>
      </c>
      <c r="G4" s="256" t="str">
        <f>IFERROR((AVERAGE(F4:F17)),"0")</f>
        <v>0</v>
      </c>
      <c r="H4" s="65" t="str">
        <f>G4</f>
        <v>0</v>
      </c>
    </row>
    <row r="5" spans="1:11" x14ac:dyDescent="0.35">
      <c r="A5" s="251"/>
      <c r="B5" s="254"/>
      <c r="C5" s="49" t="s">
        <v>67</v>
      </c>
      <c r="D5" s="53" t="s">
        <v>68</v>
      </c>
      <c r="E5" s="155">
        <f>'3. Coding Worksheet'!AA7</f>
        <v>0</v>
      </c>
      <c r="F5" s="161" t="str">
        <f>'3. Coding Worksheet'!AB7</f>
        <v>0</v>
      </c>
      <c r="G5" s="257"/>
    </row>
    <row r="6" spans="1:11" x14ac:dyDescent="0.35">
      <c r="A6" s="251"/>
      <c r="B6" s="254"/>
      <c r="C6" s="49" t="s">
        <v>72</v>
      </c>
      <c r="D6" s="53" t="s">
        <v>73</v>
      </c>
      <c r="E6" s="155">
        <f>'3. Coding Worksheet'!AA8</f>
        <v>0</v>
      </c>
      <c r="F6" s="161" t="str">
        <f>'3. Coding Worksheet'!AB8</f>
        <v>0</v>
      </c>
      <c r="G6" s="257"/>
    </row>
    <row r="7" spans="1:11" x14ac:dyDescent="0.35">
      <c r="A7" s="251"/>
      <c r="B7" s="254"/>
      <c r="C7" s="49" t="s">
        <v>77</v>
      </c>
      <c r="D7" s="53" t="s">
        <v>78</v>
      </c>
      <c r="E7" s="155">
        <f>'3. Coding Worksheet'!AA9</f>
        <v>0</v>
      </c>
      <c r="F7" s="161" t="str">
        <f>'3. Coding Worksheet'!AB9</f>
        <v>0</v>
      </c>
      <c r="G7" s="257"/>
      <c r="J7" s="65"/>
    </row>
    <row r="8" spans="1:11" x14ac:dyDescent="0.35">
      <c r="A8" s="251"/>
      <c r="B8" s="254"/>
      <c r="C8" s="49" t="s">
        <v>83</v>
      </c>
      <c r="D8" s="53" t="s">
        <v>84</v>
      </c>
      <c r="E8" s="155">
        <f>'3. Coding Worksheet'!AA11</f>
        <v>0</v>
      </c>
      <c r="F8" s="161" t="str">
        <f>'3. Coding Worksheet'!AB11</f>
        <v>0</v>
      </c>
      <c r="G8" s="257"/>
      <c r="K8" s="144"/>
    </row>
    <row r="9" spans="1:11" x14ac:dyDescent="0.35">
      <c r="A9" s="251"/>
      <c r="B9" s="254"/>
      <c r="C9" s="49" t="s">
        <v>87</v>
      </c>
      <c r="D9" s="53" t="s">
        <v>88</v>
      </c>
      <c r="E9" s="155">
        <f>'3. Coding Worksheet'!AA12</f>
        <v>0</v>
      </c>
      <c r="F9" s="161" t="str">
        <f>'3. Coding Worksheet'!AB12</f>
        <v>0</v>
      </c>
      <c r="G9" s="257"/>
    </row>
    <row r="10" spans="1:11" x14ac:dyDescent="0.35">
      <c r="A10" s="251"/>
      <c r="B10" s="254"/>
      <c r="C10" s="49" t="s">
        <v>92</v>
      </c>
      <c r="D10" s="53" t="s">
        <v>88</v>
      </c>
      <c r="E10" s="155">
        <f>'3. Coding Worksheet'!AA13</f>
        <v>0</v>
      </c>
      <c r="F10" s="161" t="str">
        <f>'3. Coding Worksheet'!AB13</f>
        <v>0</v>
      </c>
      <c r="G10" s="257"/>
    </row>
    <row r="11" spans="1:11" x14ac:dyDescent="0.35">
      <c r="A11" s="251"/>
      <c r="B11" s="254"/>
      <c r="C11" s="49" t="s">
        <v>97</v>
      </c>
      <c r="D11" s="53" t="s">
        <v>98</v>
      </c>
      <c r="E11" s="155">
        <f>'3. Coding Worksheet'!AA15</f>
        <v>0</v>
      </c>
      <c r="F11" s="161" t="str">
        <f>'3. Coding Worksheet'!AB15</f>
        <v>0</v>
      </c>
      <c r="G11" s="257"/>
    </row>
    <row r="12" spans="1:11" x14ac:dyDescent="0.35">
      <c r="A12" s="251"/>
      <c r="B12" s="254"/>
      <c r="C12" s="49" t="s">
        <v>99</v>
      </c>
      <c r="D12" s="53" t="s">
        <v>100</v>
      </c>
      <c r="E12" s="155">
        <f>'3. Coding Worksheet'!AA16</f>
        <v>0</v>
      </c>
      <c r="F12" s="161" t="str">
        <f>'3. Coding Worksheet'!AB16</f>
        <v>0</v>
      </c>
      <c r="G12" s="257"/>
    </row>
    <row r="13" spans="1:11" x14ac:dyDescent="0.35">
      <c r="A13" s="251"/>
      <c r="B13" s="254"/>
      <c r="C13" s="49" t="s">
        <v>464</v>
      </c>
      <c r="D13" s="53" t="s">
        <v>112</v>
      </c>
      <c r="E13" s="155">
        <f>'3. Coding Worksheet'!AA17</f>
        <v>0</v>
      </c>
      <c r="F13" s="161" t="str">
        <f>'3. Coding Worksheet'!AB17</f>
        <v>0</v>
      </c>
      <c r="G13" s="257"/>
    </row>
    <row r="14" spans="1:11" x14ac:dyDescent="0.35">
      <c r="A14" s="251"/>
      <c r="B14" s="254"/>
      <c r="C14" s="49" t="s">
        <v>465</v>
      </c>
      <c r="D14" s="53" t="s">
        <v>112</v>
      </c>
      <c r="E14" s="155">
        <f>'3. Coding Worksheet'!AA18</f>
        <v>0</v>
      </c>
      <c r="F14" s="161" t="str">
        <f>'3. Coding Worksheet'!AB18</f>
        <v>0</v>
      </c>
      <c r="G14" s="257"/>
    </row>
    <row r="15" spans="1:11" x14ac:dyDescent="0.35">
      <c r="A15" s="251"/>
      <c r="B15" s="254"/>
      <c r="C15" s="49" t="s">
        <v>314</v>
      </c>
      <c r="D15" s="53" t="s">
        <v>315</v>
      </c>
      <c r="E15" s="155">
        <f>'3. Coding Worksheet'!AA74</f>
        <v>0</v>
      </c>
      <c r="F15" s="161" t="str">
        <f>'3. Coding Worksheet'!AB74</f>
        <v>0</v>
      </c>
      <c r="G15" s="257"/>
    </row>
    <row r="16" spans="1:11" x14ac:dyDescent="0.35">
      <c r="A16" s="251"/>
      <c r="B16" s="254"/>
      <c r="C16" s="49" t="s">
        <v>318</v>
      </c>
      <c r="D16" s="53" t="s">
        <v>319</v>
      </c>
      <c r="E16" s="155">
        <f>'3. Coding Worksheet'!AA75</f>
        <v>0</v>
      </c>
      <c r="F16" s="161" t="str">
        <f>'3. Coding Worksheet'!AB75</f>
        <v>0</v>
      </c>
      <c r="G16" s="257"/>
    </row>
    <row r="17" spans="1:8" ht="21" customHeight="1" thickBot="1" x14ac:dyDescent="0.4">
      <c r="A17" s="252"/>
      <c r="B17" s="255"/>
      <c r="C17" s="51" t="s">
        <v>321</v>
      </c>
      <c r="D17" s="54" t="s">
        <v>322</v>
      </c>
      <c r="E17" s="156">
        <f>'3. Coding Worksheet'!AA76</f>
        <v>0</v>
      </c>
      <c r="F17" s="162" t="str">
        <f>'3. Coding Worksheet'!AB76</f>
        <v>0</v>
      </c>
      <c r="G17" s="258"/>
    </row>
    <row r="18" spans="1:8" x14ac:dyDescent="0.35">
      <c r="A18" s="262" t="s">
        <v>514</v>
      </c>
      <c r="B18" s="259" t="s">
        <v>491</v>
      </c>
      <c r="C18" s="59" t="s">
        <v>67</v>
      </c>
      <c r="D18" s="60" t="s">
        <v>68</v>
      </c>
      <c r="E18" s="154">
        <f>'3. Coding Worksheet'!AA7</f>
        <v>0</v>
      </c>
      <c r="F18" s="160" t="str">
        <f>'3. Coding Worksheet'!AB7</f>
        <v>0</v>
      </c>
      <c r="G18" s="256" t="str">
        <f>IFERROR((AVERAGE(F18:F32)),"0")</f>
        <v>0</v>
      </c>
      <c r="H18" s="65" t="str">
        <f>G18</f>
        <v>0</v>
      </c>
    </row>
    <row r="19" spans="1:8" x14ac:dyDescent="0.35">
      <c r="A19" s="263"/>
      <c r="B19" s="260"/>
      <c r="C19" s="61" t="s">
        <v>72</v>
      </c>
      <c r="D19" s="62" t="s">
        <v>73</v>
      </c>
      <c r="E19" s="155">
        <f>'3. Coding Worksheet'!AA8</f>
        <v>0</v>
      </c>
      <c r="F19" s="161" t="str">
        <f>'3. Coding Worksheet'!AB8</f>
        <v>0</v>
      </c>
      <c r="G19" s="257"/>
    </row>
    <row r="20" spans="1:8" x14ac:dyDescent="0.35">
      <c r="A20" s="263"/>
      <c r="B20" s="260"/>
      <c r="C20" s="61" t="s">
        <v>77</v>
      </c>
      <c r="D20" s="62" t="s">
        <v>78</v>
      </c>
      <c r="E20" s="155">
        <f>'3. Coding Worksheet'!AA9</f>
        <v>0</v>
      </c>
      <c r="F20" s="161" t="str">
        <f>'3. Coding Worksheet'!AB9</f>
        <v>0</v>
      </c>
      <c r="G20" s="257"/>
    </row>
    <row r="21" spans="1:8" x14ac:dyDescent="0.35">
      <c r="A21" s="263"/>
      <c r="B21" s="260"/>
      <c r="C21" s="61" t="s">
        <v>99</v>
      </c>
      <c r="D21" s="62" t="s">
        <v>100</v>
      </c>
      <c r="E21" s="155">
        <f>'3. Coding Worksheet'!AA16</f>
        <v>0</v>
      </c>
      <c r="F21" s="161" t="str">
        <f>'3. Coding Worksheet'!AB16</f>
        <v>0</v>
      </c>
      <c r="G21" s="257"/>
    </row>
    <row r="22" spans="1:8" x14ac:dyDescent="0.35">
      <c r="A22" s="263"/>
      <c r="B22" s="260"/>
      <c r="C22" s="61" t="s">
        <v>103</v>
      </c>
      <c r="D22" s="62" t="s">
        <v>104</v>
      </c>
      <c r="E22" s="155">
        <f>'3. Coding Worksheet'!AA58</f>
        <v>0</v>
      </c>
      <c r="F22" s="161" t="str">
        <f>'3. Coding Worksheet'!AB58</f>
        <v>0</v>
      </c>
      <c r="G22" s="257"/>
    </row>
    <row r="23" spans="1:8" x14ac:dyDescent="0.35">
      <c r="A23" s="263"/>
      <c r="B23" s="260"/>
      <c r="C23" s="61" t="s">
        <v>108</v>
      </c>
      <c r="D23" s="62" t="s">
        <v>104</v>
      </c>
      <c r="E23" s="155">
        <f>'3. Coding Worksheet'!AA59</f>
        <v>0</v>
      </c>
      <c r="F23" s="161" t="str">
        <f>'3. Coding Worksheet'!AB59</f>
        <v>0</v>
      </c>
      <c r="G23" s="257"/>
    </row>
    <row r="24" spans="1:8" x14ac:dyDescent="0.35">
      <c r="A24" s="263"/>
      <c r="B24" s="260"/>
      <c r="C24" s="61" t="s">
        <v>465</v>
      </c>
      <c r="D24" s="62" t="s">
        <v>112</v>
      </c>
      <c r="E24" s="155">
        <f>'3. Coding Worksheet'!AA18</f>
        <v>0</v>
      </c>
      <c r="F24" s="161" t="str">
        <f>'3. Coding Worksheet'!AB18</f>
        <v>0</v>
      </c>
      <c r="G24" s="257"/>
    </row>
    <row r="25" spans="1:8" x14ac:dyDescent="0.35">
      <c r="A25" s="263"/>
      <c r="B25" s="260"/>
      <c r="C25" s="61" t="s">
        <v>118</v>
      </c>
      <c r="D25" s="62" t="s">
        <v>119</v>
      </c>
      <c r="E25" s="155">
        <f>'3. Coding Worksheet'!AA20</f>
        <v>0</v>
      </c>
      <c r="F25" s="161" t="str">
        <f>'3. Coding Worksheet'!AB20</f>
        <v>0</v>
      </c>
      <c r="G25" s="257"/>
    </row>
    <row r="26" spans="1:8" x14ac:dyDescent="0.35">
      <c r="A26" s="263"/>
      <c r="B26" s="260"/>
      <c r="C26" s="61" t="s">
        <v>121</v>
      </c>
      <c r="D26" s="62" t="s">
        <v>122</v>
      </c>
      <c r="E26" s="155">
        <f>'3. Coding Worksheet'!AA20</f>
        <v>0</v>
      </c>
      <c r="F26" s="161" t="str">
        <f>'3. Coding Worksheet'!AB20</f>
        <v>0</v>
      </c>
      <c r="G26" s="257"/>
    </row>
    <row r="27" spans="1:8" x14ac:dyDescent="0.35">
      <c r="A27" s="263"/>
      <c r="B27" s="260"/>
      <c r="C27" s="61" t="s">
        <v>124</v>
      </c>
      <c r="D27" s="62" t="s">
        <v>125</v>
      </c>
      <c r="E27" s="155">
        <f>'3. Coding Worksheet'!AA22</f>
        <v>0</v>
      </c>
      <c r="F27" s="161" t="str">
        <f>'3. Coding Worksheet'!AB22</f>
        <v>0</v>
      </c>
      <c r="G27" s="257"/>
    </row>
    <row r="28" spans="1:8" x14ac:dyDescent="0.35">
      <c r="A28" s="263"/>
      <c r="B28" s="260"/>
      <c r="C28" s="61" t="s">
        <v>190</v>
      </c>
      <c r="D28" s="62" t="s">
        <v>191</v>
      </c>
      <c r="E28" s="155">
        <f>'3. Coding Worksheet'!AA41</f>
        <v>0</v>
      </c>
      <c r="F28" s="161" t="str">
        <f>'3. Coding Worksheet'!AB41</f>
        <v>0</v>
      </c>
      <c r="G28" s="257"/>
    </row>
    <row r="29" spans="1:8" x14ac:dyDescent="0.35">
      <c r="A29" s="263"/>
      <c r="B29" s="260"/>
      <c r="C29" s="61" t="s">
        <v>486</v>
      </c>
      <c r="D29" s="62" t="s">
        <v>301</v>
      </c>
      <c r="E29" s="155">
        <f>'3. Coding Worksheet'!AA70</f>
        <v>0</v>
      </c>
      <c r="F29" s="161" t="str">
        <f>'3. Coding Worksheet'!AB70</f>
        <v>0</v>
      </c>
      <c r="G29" s="257"/>
    </row>
    <row r="30" spans="1:8" x14ac:dyDescent="0.35">
      <c r="A30" s="263"/>
      <c r="B30" s="260"/>
      <c r="C30" s="61" t="s">
        <v>329</v>
      </c>
      <c r="D30" s="62" t="s">
        <v>330</v>
      </c>
      <c r="E30" s="155">
        <f>'3. Coding Worksheet'!AA79</f>
        <v>0</v>
      </c>
      <c r="F30" s="161" t="str">
        <f>'3. Coding Worksheet'!AB79</f>
        <v>0</v>
      </c>
      <c r="G30" s="257"/>
    </row>
    <row r="31" spans="1:8" x14ac:dyDescent="0.35">
      <c r="A31" s="263"/>
      <c r="B31" s="260"/>
      <c r="C31" s="61" t="s">
        <v>334</v>
      </c>
      <c r="D31" s="62" t="s">
        <v>335</v>
      </c>
      <c r="E31" s="155">
        <f>'3. Coding Worksheet'!AA80</f>
        <v>0</v>
      </c>
      <c r="F31" s="161" t="str">
        <f>'3. Coding Worksheet'!AB80</f>
        <v>0</v>
      </c>
      <c r="G31" s="257"/>
    </row>
    <row r="32" spans="1:8" ht="15" thickBot="1" x14ac:dyDescent="0.4">
      <c r="A32" s="264"/>
      <c r="B32" s="261"/>
      <c r="C32" s="63" t="s">
        <v>381</v>
      </c>
      <c r="D32" s="64" t="s">
        <v>382</v>
      </c>
      <c r="E32" s="156">
        <f>'3. Coding Worksheet'!AA94</f>
        <v>0</v>
      </c>
      <c r="F32" s="162" t="str">
        <f>'3. Coding Worksheet'!AB94</f>
        <v>0</v>
      </c>
      <c r="G32" s="258"/>
    </row>
    <row r="33" spans="1:8" x14ac:dyDescent="0.35">
      <c r="A33" s="262" t="s">
        <v>492</v>
      </c>
      <c r="B33" s="265" t="s">
        <v>493</v>
      </c>
      <c r="C33" s="56" t="s">
        <v>62</v>
      </c>
      <c r="D33" s="56" t="s">
        <v>63</v>
      </c>
      <c r="E33" s="157">
        <f>'3. Coding Worksheet'!AA6</f>
        <v>0</v>
      </c>
      <c r="F33" s="66" t="str">
        <f>'3. Coding Worksheet'!AB6</f>
        <v>0</v>
      </c>
      <c r="G33" s="256" t="str">
        <f>IFERROR((AVERAGE(F33:F46)),"0")</f>
        <v>0</v>
      </c>
      <c r="H33" s="65" t="str">
        <f>G33</f>
        <v>0</v>
      </c>
    </row>
    <row r="34" spans="1:8" x14ac:dyDescent="0.35">
      <c r="A34" s="263"/>
      <c r="B34" s="266"/>
      <c r="C34" s="57" t="s">
        <v>67</v>
      </c>
      <c r="D34" s="57" t="s">
        <v>68</v>
      </c>
      <c r="E34" s="158">
        <f>'3. Coding Worksheet'!AA7</f>
        <v>0</v>
      </c>
      <c r="F34" s="67" t="str">
        <f>'3. Coding Worksheet'!AB7</f>
        <v>0</v>
      </c>
      <c r="G34" s="257"/>
    </row>
    <row r="35" spans="1:8" x14ac:dyDescent="0.35">
      <c r="A35" s="263"/>
      <c r="B35" s="266"/>
      <c r="C35" s="57" t="s">
        <v>72</v>
      </c>
      <c r="D35" s="57" t="s">
        <v>73</v>
      </c>
      <c r="E35" s="158">
        <f>'3. Coding Worksheet'!AA8</f>
        <v>0</v>
      </c>
      <c r="F35" s="67" t="str">
        <f>'3. Coding Worksheet'!AB8</f>
        <v>0</v>
      </c>
      <c r="G35" s="257"/>
    </row>
    <row r="36" spans="1:8" x14ac:dyDescent="0.35">
      <c r="A36" s="263"/>
      <c r="B36" s="266"/>
      <c r="C36" s="57" t="s">
        <v>77</v>
      </c>
      <c r="D36" s="57" t="s">
        <v>78</v>
      </c>
      <c r="E36" s="158">
        <f>'3. Coding Worksheet'!AA9</f>
        <v>0</v>
      </c>
      <c r="F36" s="67" t="str">
        <f>'3. Coding Worksheet'!AB9</f>
        <v>0</v>
      </c>
      <c r="G36" s="257"/>
    </row>
    <row r="37" spans="1:8" x14ac:dyDescent="0.35">
      <c r="A37" s="263"/>
      <c r="B37" s="266"/>
      <c r="C37" s="57" t="s">
        <v>92</v>
      </c>
      <c r="D37" s="57" t="s">
        <v>88</v>
      </c>
      <c r="E37" s="158">
        <f>'3. Coding Worksheet'!AA13</f>
        <v>0</v>
      </c>
      <c r="F37" s="67" t="str">
        <f>'3. Coding Worksheet'!AB13</f>
        <v>0</v>
      </c>
      <c r="G37" s="257"/>
    </row>
    <row r="38" spans="1:8" x14ac:dyDescent="0.35">
      <c r="A38" s="263"/>
      <c r="B38" s="266"/>
      <c r="C38" s="57" t="s">
        <v>97</v>
      </c>
      <c r="D38" s="57" t="s">
        <v>98</v>
      </c>
      <c r="E38" s="158">
        <f>'3. Coding Worksheet'!AA15</f>
        <v>0</v>
      </c>
      <c r="F38" s="67" t="str">
        <f>'3. Coding Worksheet'!AB15</f>
        <v>0</v>
      </c>
      <c r="G38" s="257"/>
    </row>
    <row r="39" spans="1:8" x14ac:dyDescent="0.35">
      <c r="A39" s="263"/>
      <c r="B39" s="266"/>
      <c r="C39" s="57" t="s">
        <v>99</v>
      </c>
      <c r="D39" s="57" t="s">
        <v>100</v>
      </c>
      <c r="E39" s="158">
        <f>'3. Coding Worksheet'!AA16</f>
        <v>0</v>
      </c>
      <c r="F39" s="67" t="str">
        <f>'3. Coding Worksheet'!AB16</f>
        <v>0</v>
      </c>
      <c r="G39" s="257"/>
    </row>
    <row r="40" spans="1:8" x14ac:dyDescent="0.35">
      <c r="A40" s="263"/>
      <c r="B40" s="266"/>
      <c r="C40" s="57" t="s">
        <v>464</v>
      </c>
      <c r="D40" s="57" t="s">
        <v>112</v>
      </c>
      <c r="E40" s="158">
        <f>'3. Coding Worksheet'!AA17</f>
        <v>0</v>
      </c>
      <c r="F40" s="67" t="str">
        <f>'3. Coding Worksheet'!AB17</f>
        <v>0</v>
      </c>
      <c r="G40" s="257"/>
    </row>
    <row r="41" spans="1:8" x14ac:dyDescent="0.35">
      <c r="A41" s="263"/>
      <c r="B41" s="266"/>
      <c r="C41" s="57" t="s">
        <v>465</v>
      </c>
      <c r="D41" s="57" t="s">
        <v>112</v>
      </c>
      <c r="E41" s="158">
        <f>'3. Coding Worksheet'!AA18</f>
        <v>0</v>
      </c>
      <c r="F41" s="67" t="str">
        <f>'3. Coding Worksheet'!AB18</f>
        <v>0</v>
      </c>
      <c r="G41" s="257"/>
    </row>
    <row r="42" spans="1:8" x14ac:dyDescent="0.35">
      <c r="A42" s="263"/>
      <c r="B42" s="266"/>
      <c r="C42" s="57" t="s">
        <v>118</v>
      </c>
      <c r="D42" s="57" t="s">
        <v>119</v>
      </c>
      <c r="E42" s="158">
        <f>'3. Coding Worksheet'!AA20</f>
        <v>0</v>
      </c>
      <c r="F42" s="67" t="str">
        <f>'3. Coding Worksheet'!AB20</f>
        <v>0</v>
      </c>
      <c r="G42" s="257"/>
    </row>
    <row r="43" spans="1:8" x14ac:dyDescent="0.35">
      <c r="A43" s="263"/>
      <c r="B43" s="266"/>
      <c r="C43" s="57" t="s">
        <v>121</v>
      </c>
      <c r="D43" s="57" t="s">
        <v>122</v>
      </c>
      <c r="E43" s="158">
        <f>'3. Coding Worksheet'!AA21</f>
        <v>0</v>
      </c>
      <c r="F43" s="67" t="str">
        <f>'3. Coding Worksheet'!AB21</f>
        <v>0</v>
      </c>
      <c r="G43" s="257"/>
    </row>
    <row r="44" spans="1:8" x14ac:dyDescent="0.35">
      <c r="A44" s="263"/>
      <c r="B44" s="266"/>
      <c r="C44" s="57" t="s">
        <v>124</v>
      </c>
      <c r="D44" s="57" t="s">
        <v>125</v>
      </c>
      <c r="E44" s="158">
        <f>'3. Coding Worksheet'!AA22</f>
        <v>0</v>
      </c>
      <c r="F44" s="67" t="str">
        <f>'3. Coding Worksheet'!AB22</f>
        <v>0</v>
      </c>
      <c r="G44" s="257"/>
    </row>
    <row r="45" spans="1:8" x14ac:dyDescent="0.35">
      <c r="A45" s="263"/>
      <c r="B45" s="266"/>
      <c r="C45" s="57" t="s">
        <v>127</v>
      </c>
      <c r="D45" s="57" t="s">
        <v>128</v>
      </c>
      <c r="E45" s="158">
        <f>'3. Coding Worksheet'!AA24</f>
        <v>0</v>
      </c>
      <c r="F45" s="67" t="str">
        <f>'3. Coding Worksheet'!AB24</f>
        <v>0</v>
      </c>
      <c r="G45" s="257"/>
    </row>
    <row r="46" spans="1:8" x14ac:dyDescent="0.35">
      <c r="A46" s="263"/>
      <c r="B46" s="266"/>
      <c r="C46" s="57" t="s">
        <v>132</v>
      </c>
      <c r="D46" s="57" t="s">
        <v>128</v>
      </c>
      <c r="E46" s="158">
        <f>'3. Coding Worksheet'!AA25</f>
        <v>0</v>
      </c>
      <c r="F46" s="67" t="str">
        <f>'3. Coding Worksheet'!AB25</f>
        <v>0</v>
      </c>
      <c r="G46" s="257"/>
    </row>
    <row r="47" spans="1:8" x14ac:dyDescent="0.35">
      <c r="A47" s="263"/>
      <c r="B47" s="266"/>
      <c r="C47" s="69" t="s">
        <v>518</v>
      </c>
      <c r="D47" s="69" t="s">
        <v>138</v>
      </c>
      <c r="E47" s="158">
        <f>'3. Coding Worksheet'!AA27</f>
        <v>0</v>
      </c>
      <c r="F47" s="67" t="str">
        <f>'3. Coding Worksheet'!AB27</f>
        <v>0</v>
      </c>
      <c r="G47" s="257"/>
    </row>
    <row r="48" spans="1:8" x14ac:dyDescent="0.35">
      <c r="A48" s="263"/>
      <c r="B48" s="266"/>
      <c r="C48" s="69" t="s">
        <v>519</v>
      </c>
      <c r="D48" s="69" t="s">
        <v>138</v>
      </c>
      <c r="E48" s="158">
        <f>'3. Coding Worksheet'!AA28</f>
        <v>0</v>
      </c>
      <c r="F48" s="67" t="str">
        <f>'3. Coding Worksheet'!AB28</f>
        <v>0</v>
      </c>
      <c r="G48" s="257"/>
    </row>
    <row r="49" spans="1:8" x14ac:dyDescent="0.35">
      <c r="A49" s="263"/>
      <c r="B49" s="266"/>
      <c r="C49" s="69" t="s">
        <v>520</v>
      </c>
      <c r="D49" s="69" t="s">
        <v>148</v>
      </c>
      <c r="E49" s="158">
        <f>'3. Coding Worksheet'!AA30</f>
        <v>0</v>
      </c>
      <c r="F49" s="67" t="str">
        <f>'3. Coding Worksheet'!AB30</f>
        <v>0</v>
      </c>
      <c r="G49" s="257"/>
    </row>
    <row r="50" spans="1:8" ht="15" thickBot="1" x14ac:dyDescent="0.4">
      <c r="A50" s="264"/>
      <c r="B50" s="267"/>
      <c r="C50" s="70" t="s">
        <v>521</v>
      </c>
      <c r="D50" s="70" t="s">
        <v>153</v>
      </c>
      <c r="E50" s="159">
        <f>'3. Coding Worksheet'!AA31</f>
        <v>0</v>
      </c>
      <c r="F50" s="68" t="str">
        <f>'3. Coding Worksheet'!AB31</f>
        <v>0</v>
      </c>
      <c r="G50" s="258"/>
    </row>
    <row r="51" spans="1:8" x14ac:dyDescent="0.35">
      <c r="A51" s="262" t="s">
        <v>487</v>
      </c>
      <c r="B51" s="265" t="s">
        <v>488</v>
      </c>
      <c r="C51" s="56" t="s">
        <v>67</v>
      </c>
      <c r="D51" s="56" t="s">
        <v>68</v>
      </c>
      <c r="E51" s="157">
        <f>'3. Coding Worksheet'!AA7</f>
        <v>0</v>
      </c>
      <c r="F51" s="66" t="str">
        <f>'3. Coding Worksheet'!AB7</f>
        <v>0</v>
      </c>
      <c r="G51" s="256" t="str">
        <f>IFERROR((AVERAGE(F51:F64)),"0")</f>
        <v>0</v>
      </c>
      <c r="H51" s="65" t="str">
        <f>G51</f>
        <v>0</v>
      </c>
    </row>
    <row r="52" spans="1:8" x14ac:dyDescent="0.35">
      <c r="A52" s="263"/>
      <c r="B52" s="266"/>
      <c r="C52" s="57" t="s">
        <v>72</v>
      </c>
      <c r="D52" s="57" t="s">
        <v>73</v>
      </c>
      <c r="E52" s="158">
        <f>'3. Coding Worksheet'!AA8</f>
        <v>0</v>
      </c>
      <c r="F52" s="67" t="str">
        <f>'3. Coding Worksheet'!AB8</f>
        <v>0</v>
      </c>
      <c r="G52" s="257"/>
    </row>
    <row r="53" spans="1:8" x14ac:dyDescent="0.35">
      <c r="A53" s="263"/>
      <c r="B53" s="266"/>
      <c r="C53" s="57" t="s">
        <v>77</v>
      </c>
      <c r="D53" s="57" t="s">
        <v>78</v>
      </c>
      <c r="E53" s="158">
        <f>'3. Coding Worksheet'!AA9</f>
        <v>0</v>
      </c>
      <c r="F53" s="67" t="str">
        <f>'3. Coding Worksheet'!AB9</f>
        <v>0</v>
      </c>
      <c r="G53" s="257"/>
    </row>
    <row r="54" spans="1:8" x14ac:dyDescent="0.35">
      <c r="A54" s="263"/>
      <c r="B54" s="266"/>
      <c r="C54" s="57" t="s">
        <v>87</v>
      </c>
      <c r="D54" s="57" t="s">
        <v>88</v>
      </c>
      <c r="E54" s="158">
        <f>'3. Coding Worksheet'!AA12</f>
        <v>0</v>
      </c>
      <c r="F54" s="67" t="str">
        <f>'3. Coding Worksheet'!AB12</f>
        <v>0</v>
      </c>
      <c r="G54" s="257"/>
    </row>
    <row r="55" spans="1:8" x14ac:dyDescent="0.35">
      <c r="A55" s="263"/>
      <c r="B55" s="266"/>
      <c r="C55" s="57" t="s">
        <v>99</v>
      </c>
      <c r="D55" s="57" t="s">
        <v>100</v>
      </c>
      <c r="E55" s="158">
        <f>'3. Coding Worksheet'!AA16</f>
        <v>0</v>
      </c>
      <c r="F55" s="67" t="str">
        <f>'3. Coding Worksheet'!AB16</f>
        <v>0</v>
      </c>
      <c r="G55" s="257"/>
    </row>
    <row r="56" spans="1:8" x14ac:dyDescent="0.35">
      <c r="A56" s="263"/>
      <c r="B56" s="266"/>
      <c r="C56" s="57" t="s">
        <v>103</v>
      </c>
      <c r="D56" s="57" t="s">
        <v>104</v>
      </c>
      <c r="E56" s="158">
        <f>'3. Coding Worksheet'!AA58</f>
        <v>0</v>
      </c>
      <c r="F56" s="67" t="str">
        <f>'3. Coding Worksheet'!AB58</f>
        <v>0</v>
      </c>
      <c r="G56" s="257"/>
    </row>
    <row r="57" spans="1:8" x14ac:dyDescent="0.35">
      <c r="A57" s="263"/>
      <c r="B57" s="266"/>
      <c r="C57" s="57" t="s">
        <v>108</v>
      </c>
      <c r="D57" s="57" t="s">
        <v>104</v>
      </c>
      <c r="E57" s="158">
        <f>'3. Coding Worksheet'!AA59</f>
        <v>0</v>
      </c>
      <c r="F57" s="67" t="str">
        <f>'3. Coding Worksheet'!AB59</f>
        <v>0</v>
      </c>
      <c r="G57" s="257"/>
    </row>
    <row r="58" spans="1:8" x14ac:dyDescent="0.35">
      <c r="A58" s="263"/>
      <c r="B58" s="266"/>
      <c r="C58" s="57" t="s">
        <v>465</v>
      </c>
      <c r="D58" s="57" t="s">
        <v>112</v>
      </c>
      <c r="E58" s="158">
        <f>'3. Coding Worksheet'!AA18</f>
        <v>0</v>
      </c>
      <c r="F58" s="67" t="str">
        <f>'3. Coding Worksheet'!AB18</f>
        <v>0</v>
      </c>
      <c r="G58" s="257"/>
    </row>
    <row r="59" spans="1:8" x14ac:dyDescent="0.35">
      <c r="A59" s="263"/>
      <c r="B59" s="266"/>
      <c r="C59" s="57" t="s">
        <v>118</v>
      </c>
      <c r="D59" s="57" t="s">
        <v>119</v>
      </c>
      <c r="E59" s="158">
        <f>'3. Coding Worksheet'!AA20</f>
        <v>0</v>
      </c>
      <c r="F59" s="67" t="str">
        <f>'3. Coding Worksheet'!AB20</f>
        <v>0</v>
      </c>
      <c r="G59" s="257"/>
    </row>
    <row r="60" spans="1:8" x14ac:dyDescent="0.35">
      <c r="A60" s="263"/>
      <c r="B60" s="266"/>
      <c r="C60" s="57" t="s">
        <v>121</v>
      </c>
      <c r="D60" s="57" t="s">
        <v>122</v>
      </c>
      <c r="E60" s="158">
        <f>'3. Coding Worksheet'!AA21</f>
        <v>0</v>
      </c>
      <c r="F60" s="67" t="str">
        <f>'3. Coding Worksheet'!AB21</f>
        <v>0</v>
      </c>
      <c r="G60" s="257"/>
    </row>
    <row r="61" spans="1:8" x14ac:dyDescent="0.35">
      <c r="A61" s="263"/>
      <c r="B61" s="266"/>
      <c r="C61" s="57" t="s">
        <v>124</v>
      </c>
      <c r="D61" s="57" t="s">
        <v>125</v>
      </c>
      <c r="E61" s="158">
        <f>'3. Coding Worksheet'!AA22</f>
        <v>0</v>
      </c>
      <c r="F61" s="67" t="str">
        <f>'3. Coding Worksheet'!AB22</f>
        <v>0</v>
      </c>
      <c r="G61" s="257"/>
    </row>
    <row r="62" spans="1:8" x14ac:dyDescent="0.35">
      <c r="A62" s="263"/>
      <c r="B62" s="266"/>
      <c r="C62" s="57" t="s">
        <v>190</v>
      </c>
      <c r="D62" s="57" t="s">
        <v>191</v>
      </c>
      <c r="E62" s="158">
        <f>'3. Coding Worksheet'!AA41</f>
        <v>0</v>
      </c>
      <c r="F62" s="67" t="str">
        <f>'3. Coding Worksheet'!AB41</f>
        <v>0</v>
      </c>
      <c r="G62" s="257"/>
    </row>
    <row r="63" spans="1:8" x14ac:dyDescent="0.35">
      <c r="A63" s="263"/>
      <c r="B63" s="266"/>
      <c r="C63" s="57" t="s">
        <v>486</v>
      </c>
      <c r="D63" s="57" t="s">
        <v>301</v>
      </c>
      <c r="E63" s="158">
        <f>'3. Coding Worksheet'!AA70</f>
        <v>0</v>
      </c>
      <c r="F63" s="67" t="str">
        <f>'3. Coding Worksheet'!AB70</f>
        <v>0</v>
      </c>
      <c r="G63" s="257"/>
    </row>
    <row r="64" spans="1:8" ht="15" thickBot="1" x14ac:dyDescent="0.4">
      <c r="A64" s="264"/>
      <c r="B64" s="267"/>
      <c r="C64" s="58" t="s">
        <v>329</v>
      </c>
      <c r="D64" s="58" t="s">
        <v>330</v>
      </c>
      <c r="E64" s="159">
        <f>'3. Coding Worksheet'!AA79</f>
        <v>0</v>
      </c>
      <c r="F64" s="68" t="str">
        <f>'3. Coding Worksheet'!AB79</f>
        <v>0</v>
      </c>
      <c r="G64" s="258"/>
    </row>
    <row r="65" spans="1:8" x14ac:dyDescent="0.35">
      <c r="A65" s="262" t="s">
        <v>489</v>
      </c>
      <c r="B65" s="265" t="s">
        <v>490</v>
      </c>
      <c r="C65" s="59" t="s">
        <v>62</v>
      </c>
      <c r="D65" s="60" t="s">
        <v>63</v>
      </c>
      <c r="E65" s="154">
        <f>'3. Coding Worksheet'!AA6</f>
        <v>0</v>
      </c>
      <c r="F65" s="110" t="str">
        <f>'3. Coding Worksheet'!AB6</f>
        <v>0</v>
      </c>
      <c r="G65" s="256" t="str">
        <f>IFERROR((AVERAGE(F65:F71)),"0")</f>
        <v>0</v>
      </c>
      <c r="H65" s="65" t="str">
        <f>G65</f>
        <v>0</v>
      </c>
    </row>
    <row r="66" spans="1:8" x14ac:dyDescent="0.35">
      <c r="A66" s="263"/>
      <c r="B66" s="266"/>
      <c r="C66" s="61" t="s">
        <v>83</v>
      </c>
      <c r="D66" s="62" t="s">
        <v>84</v>
      </c>
      <c r="E66" s="155">
        <f>'3. Coding Worksheet'!AA11</f>
        <v>0</v>
      </c>
      <c r="F66" s="111" t="str">
        <f>'3. Coding Worksheet'!AB11</f>
        <v>0</v>
      </c>
      <c r="G66" s="257"/>
    </row>
    <row r="67" spans="1:8" x14ac:dyDescent="0.35">
      <c r="A67" s="263"/>
      <c r="B67" s="266"/>
      <c r="C67" s="61" t="s">
        <v>87</v>
      </c>
      <c r="D67" s="62" t="s">
        <v>88</v>
      </c>
      <c r="E67" s="155">
        <f>'3. Coding Worksheet'!AA12</f>
        <v>0</v>
      </c>
      <c r="F67" s="111" t="str">
        <f>'3. Coding Worksheet'!AB12</f>
        <v>0</v>
      </c>
      <c r="G67" s="257"/>
    </row>
    <row r="68" spans="1:8" x14ac:dyDescent="0.35">
      <c r="A68" s="263"/>
      <c r="B68" s="266"/>
      <c r="C68" s="61" t="s">
        <v>97</v>
      </c>
      <c r="D68" s="62" t="s">
        <v>98</v>
      </c>
      <c r="E68" s="155">
        <f>'3. Coding Worksheet'!AA15</f>
        <v>0</v>
      </c>
      <c r="F68" s="111" t="str">
        <f>'3. Coding Worksheet'!AB15</f>
        <v>0</v>
      </c>
      <c r="G68" s="257"/>
    </row>
    <row r="69" spans="1:8" x14ac:dyDescent="0.35">
      <c r="A69" s="263"/>
      <c r="B69" s="266"/>
      <c r="C69" s="61" t="s">
        <v>464</v>
      </c>
      <c r="D69" s="62" t="s">
        <v>112</v>
      </c>
      <c r="E69" s="155">
        <f>'3. Coding Worksheet'!AA17</f>
        <v>0</v>
      </c>
      <c r="F69" s="111" t="str">
        <f>'3. Coding Worksheet'!AB17</f>
        <v>0</v>
      </c>
      <c r="G69" s="257"/>
    </row>
    <row r="70" spans="1:8" x14ac:dyDescent="0.35">
      <c r="A70" s="263"/>
      <c r="B70" s="266"/>
      <c r="C70" s="61" t="s">
        <v>314</v>
      </c>
      <c r="D70" s="62" t="s">
        <v>315</v>
      </c>
      <c r="E70" s="155">
        <f>'3. Coding Worksheet'!AA74</f>
        <v>0</v>
      </c>
      <c r="F70" s="111" t="str">
        <f>'3. Coding Worksheet'!AB74</f>
        <v>0</v>
      </c>
      <c r="G70" s="257"/>
    </row>
    <row r="71" spans="1:8" ht="15" thickBot="1" x14ac:dyDescent="0.4">
      <c r="A71" s="264"/>
      <c r="B71" s="267"/>
      <c r="C71" s="63" t="s">
        <v>325</v>
      </c>
      <c r="D71" s="64" t="s">
        <v>326</v>
      </c>
      <c r="E71" s="156">
        <f>'3. Coding Worksheet'!AA78</f>
        <v>0</v>
      </c>
      <c r="F71" s="112" t="str">
        <f>'3. Coding Worksheet'!AB78</f>
        <v>0</v>
      </c>
      <c r="G71" s="258"/>
    </row>
    <row r="72" spans="1:8" x14ac:dyDescent="0.35">
      <c r="A72" s="71" t="s">
        <v>522</v>
      </c>
    </row>
    <row r="74" spans="1:8" x14ac:dyDescent="0.35">
      <c r="A74" s="55"/>
    </row>
  </sheetData>
  <sheetProtection algorithmName="SHA-512" hashValue="GkcsAqnv/lED5pURFxzP5+qdkxzqgSa01rcNQGuui3igjcrzeg4fBeqlK1Sg2q+ev58GDYD/wDQHm8MT6JAswg==" saltValue="DliOuwaXndrxPo0bEGtm/A==" spinCount="100000" sheet="1" objects="1" scenarios="1"/>
  <mergeCells count="17">
    <mergeCell ref="B18:B32"/>
    <mergeCell ref="A18:A32"/>
    <mergeCell ref="G18:G32"/>
    <mergeCell ref="G65:G71"/>
    <mergeCell ref="A65:A71"/>
    <mergeCell ref="B65:B71"/>
    <mergeCell ref="A33:A50"/>
    <mergeCell ref="B33:B50"/>
    <mergeCell ref="G33:G50"/>
    <mergeCell ref="A51:A64"/>
    <mergeCell ref="B51:B64"/>
    <mergeCell ref="G51:G64"/>
    <mergeCell ref="A1:C1"/>
    <mergeCell ref="C3:D3"/>
    <mergeCell ref="A4:A17"/>
    <mergeCell ref="B4:B17"/>
    <mergeCell ref="G4:G1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CF055-6654-4E1A-A770-05D7E0A3C6E4}">
  <sheetPr>
    <tabColor theme="4" tint="0.79998168889431442"/>
  </sheetPr>
  <dimension ref="A1:G60"/>
  <sheetViews>
    <sheetView zoomScaleNormal="100" workbookViewId="0">
      <selection sqref="A1:C1"/>
    </sheetView>
  </sheetViews>
  <sheetFormatPr defaultRowHeight="14.5" x14ac:dyDescent="0.35"/>
  <cols>
    <col min="1" max="1" width="40.453125" customWidth="1"/>
    <col min="2" max="2" width="48" customWidth="1"/>
    <col min="3" max="3" width="56" customWidth="1"/>
    <col min="4" max="4" width="24.81640625" customWidth="1"/>
    <col min="5" max="5" width="26.26953125" customWidth="1"/>
    <col min="6" max="6" width="17.81640625" bestFit="1" customWidth="1"/>
    <col min="7" max="7" width="19.81640625" customWidth="1"/>
  </cols>
  <sheetData>
    <row r="1" spans="1:7" ht="45" customHeight="1" thickBot="1" x14ac:dyDescent="0.4">
      <c r="A1" s="230" t="s">
        <v>559</v>
      </c>
      <c r="B1" s="232"/>
      <c r="C1" s="231"/>
    </row>
    <row r="2" spans="1:7" ht="15" thickBot="1" x14ac:dyDescent="0.4"/>
    <row r="3" spans="1:7" s="39" customFormat="1" ht="33.5" thickBot="1" x14ac:dyDescent="0.5">
      <c r="A3" s="107" t="s">
        <v>515</v>
      </c>
      <c r="B3" s="108" t="s">
        <v>495</v>
      </c>
      <c r="C3" s="108" t="s">
        <v>512</v>
      </c>
      <c r="D3" s="274" t="s">
        <v>494</v>
      </c>
      <c r="E3" s="275"/>
      <c r="F3" s="108" t="s">
        <v>516</v>
      </c>
    </row>
    <row r="4" spans="1:7" s="194" customFormat="1" ht="35.25" customHeight="1" x14ac:dyDescent="0.35">
      <c r="A4" s="279" t="s">
        <v>474</v>
      </c>
      <c r="B4" s="280" t="s">
        <v>547</v>
      </c>
      <c r="C4" s="85" t="s">
        <v>496</v>
      </c>
      <c r="D4" s="169" t="str">
        <f>'3. Coding Worksheet'!AB108</f>
        <v>0</v>
      </c>
      <c r="E4" s="193" t="str">
        <f>D4</f>
        <v>0</v>
      </c>
      <c r="F4" s="256">
        <f>D4-D6</f>
        <v>0</v>
      </c>
    </row>
    <row r="5" spans="1:7" s="194" customFormat="1" ht="35.25" customHeight="1" x14ac:dyDescent="0.35">
      <c r="A5" s="279"/>
      <c r="B5" s="280"/>
      <c r="C5" s="86" t="s">
        <v>497</v>
      </c>
      <c r="D5" s="170"/>
      <c r="E5" s="193">
        <f t="shared" ref="E5:E22" si="0">D5</f>
        <v>0</v>
      </c>
      <c r="F5" s="257"/>
    </row>
    <row r="6" spans="1:7" s="194" customFormat="1" ht="35.25" customHeight="1" thickBot="1" x14ac:dyDescent="0.4">
      <c r="A6" s="279"/>
      <c r="B6" s="280"/>
      <c r="C6" s="85" t="s">
        <v>498</v>
      </c>
      <c r="D6" s="170" t="str">
        <f>IFERROR(('3. Coding Worksheet'!AB109),"0")</f>
        <v>0</v>
      </c>
      <c r="E6" s="193" t="str">
        <f t="shared" si="0"/>
        <v>0</v>
      </c>
      <c r="F6" s="257"/>
    </row>
    <row r="7" spans="1:7" s="194" customFormat="1" ht="35.25" customHeight="1" x14ac:dyDescent="0.35">
      <c r="A7" s="276" t="s">
        <v>475</v>
      </c>
      <c r="B7" s="283" t="s">
        <v>501</v>
      </c>
      <c r="C7" s="87" t="s">
        <v>499</v>
      </c>
      <c r="D7" s="171" t="str">
        <f>F25</f>
        <v>0</v>
      </c>
      <c r="E7" s="171" t="str">
        <f t="shared" si="0"/>
        <v>0</v>
      </c>
      <c r="F7" s="256">
        <f>D7-D9</f>
        <v>0</v>
      </c>
    </row>
    <row r="8" spans="1:7" s="194" customFormat="1" ht="35.25" customHeight="1" x14ac:dyDescent="0.35">
      <c r="A8" s="277"/>
      <c r="B8" s="280"/>
      <c r="C8" s="86" t="s">
        <v>497</v>
      </c>
      <c r="D8" s="172"/>
      <c r="E8" s="172">
        <f t="shared" si="0"/>
        <v>0</v>
      </c>
      <c r="F8" s="257"/>
    </row>
    <row r="9" spans="1:7" s="194" customFormat="1" ht="35.25" customHeight="1" thickBot="1" x14ac:dyDescent="0.4">
      <c r="A9" s="278"/>
      <c r="B9" s="284"/>
      <c r="C9" s="88" t="s">
        <v>500</v>
      </c>
      <c r="D9" s="173" t="str">
        <f>F38</f>
        <v>0</v>
      </c>
      <c r="E9" s="173" t="str">
        <f t="shared" si="0"/>
        <v>0</v>
      </c>
      <c r="F9" s="258"/>
    </row>
    <row r="10" spans="1:7" s="194" customFormat="1" ht="35.25" customHeight="1" x14ac:dyDescent="0.35">
      <c r="A10" s="285" t="s">
        <v>476</v>
      </c>
      <c r="B10" s="287" t="s">
        <v>505</v>
      </c>
      <c r="C10" s="89" t="s">
        <v>502</v>
      </c>
      <c r="D10" s="174" t="str">
        <f>IFERROR((AVERAGE('4. Scale Scores'!H4,'4. Scale Scores'!H19)),"0")</f>
        <v>0</v>
      </c>
      <c r="E10" s="172" t="str">
        <f t="shared" si="0"/>
        <v>0</v>
      </c>
      <c r="F10" s="271" t="str">
        <f>IFERROR(D10/D12,"0")</f>
        <v>0</v>
      </c>
      <c r="G10" s="195"/>
    </row>
    <row r="11" spans="1:7" s="194" customFormat="1" ht="35.25" customHeight="1" x14ac:dyDescent="0.35">
      <c r="A11" s="285"/>
      <c r="B11" s="287"/>
      <c r="C11" s="86" t="s">
        <v>503</v>
      </c>
      <c r="D11" s="170"/>
      <c r="E11" s="172">
        <f t="shared" si="0"/>
        <v>0</v>
      </c>
      <c r="F11" s="272"/>
      <c r="G11" s="195"/>
    </row>
    <row r="12" spans="1:7" s="194" customFormat="1" ht="35.25" customHeight="1" thickBot="1" x14ac:dyDescent="0.4">
      <c r="A12" s="286"/>
      <c r="B12" s="288"/>
      <c r="C12" s="90" t="s">
        <v>504</v>
      </c>
      <c r="D12" s="175" t="str">
        <f>F53</f>
        <v>0</v>
      </c>
      <c r="E12" s="173" t="str">
        <f t="shared" si="0"/>
        <v>0</v>
      </c>
      <c r="F12" s="273"/>
      <c r="G12" s="195"/>
    </row>
    <row r="13" spans="1:7" s="194" customFormat="1" ht="35.25" customHeight="1" x14ac:dyDescent="0.35">
      <c r="A13" s="289" t="s">
        <v>477</v>
      </c>
      <c r="B13" s="290" t="s">
        <v>548</v>
      </c>
      <c r="C13" s="89" t="s">
        <v>506</v>
      </c>
      <c r="D13" s="170" t="str">
        <f>'4. Scale Scores'!H51</f>
        <v>0</v>
      </c>
      <c r="E13" s="172" t="str">
        <f t="shared" si="0"/>
        <v>0</v>
      </c>
      <c r="F13" s="257">
        <f>D13-D15</f>
        <v>0</v>
      </c>
    </row>
    <row r="14" spans="1:7" s="194" customFormat="1" ht="35.25" customHeight="1" x14ac:dyDescent="0.35">
      <c r="A14" s="285"/>
      <c r="B14" s="287"/>
      <c r="C14" s="86" t="s">
        <v>497</v>
      </c>
      <c r="D14" s="170"/>
      <c r="E14" s="172">
        <f t="shared" si="0"/>
        <v>0</v>
      </c>
      <c r="F14" s="257"/>
    </row>
    <row r="15" spans="1:7" s="194" customFormat="1" ht="35.25" customHeight="1" thickBot="1" x14ac:dyDescent="0.4">
      <c r="A15" s="286"/>
      <c r="B15" s="288"/>
      <c r="C15" s="90" t="s">
        <v>507</v>
      </c>
      <c r="D15" s="170" t="str">
        <f>'4. Scale Scores'!H65</f>
        <v>0</v>
      </c>
      <c r="E15" s="172" t="str">
        <f t="shared" si="0"/>
        <v>0</v>
      </c>
      <c r="F15" s="257"/>
    </row>
    <row r="16" spans="1:7" s="194" customFormat="1" ht="35.25" customHeight="1" x14ac:dyDescent="0.35">
      <c r="A16" s="281" t="s">
        <v>478</v>
      </c>
      <c r="B16" s="282" t="s">
        <v>549</v>
      </c>
      <c r="C16" s="85" t="s">
        <v>508</v>
      </c>
      <c r="D16" s="174" t="str">
        <f>F56</f>
        <v>0</v>
      </c>
      <c r="E16" s="171" t="str">
        <f t="shared" si="0"/>
        <v>0</v>
      </c>
      <c r="F16" s="256">
        <f>D16-D18</f>
        <v>0</v>
      </c>
    </row>
    <row r="17" spans="1:6" s="194" customFormat="1" ht="35.25" customHeight="1" x14ac:dyDescent="0.35">
      <c r="A17" s="279"/>
      <c r="B17" s="280"/>
      <c r="C17" s="86" t="s">
        <v>497</v>
      </c>
      <c r="D17" s="170"/>
      <c r="E17" s="172">
        <f t="shared" si="0"/>
        <v>0</v>
      </c>
      <c r="F17" s="257"/>
    </row>
    <row r="18" spans="1:6" s="194" customFormat="1" ht="35.25" customHeight="1" thickBot="1" x14ac:dyDescent="0.4">
      <c r="A18" s="279"/>
      <c r="B18" s="280"/>
      <c r="C18" s="85" t="s">
        <v>509</v>
      </c>
      <c r="D18" s="175" t="str">
        <f>F59</f>
        <v>0</v>
      </c>
      <c r="E18" s="173" t="str">
        <f t="shared" si="0"/>
        <v>0</v>
      </c>
      <c r="F18" s="258"/>
    </row>
    <row r="19" spans="1:6" s="194" customFormat="1" ht="35.25" customHeight="1" x14ac:dyDescent="0.35">
      <c r="A19" s="276" t="s">
        <v>479</v>
      </c>
      <c r="B19" s="283" t="s">
        <v>550</v>
      </c>
      <c r="C19" s="87" t="s">
        <v>510</v>
      </c>
      <c r="D19" s="170" t="str">
        <f>'3. Coding Worksheet'!AB99</f>
        <v>0</v>
      </c>
      <c r="E19" s="172" t="str">
        <f t="shared" si="0"/>
        <v>0</v>
      </c>
      <c r="F19" s="257">
        <f>D19-D21</f>
        <v>0</v>
      </c>
    </row>
    <row r="20" spans="1:6" s="194" customFormat="1" ht="35.25" customHeight="1" x14ac:dyDescent="0.35">
      <c r="A20" s="277"/>
      <c r="B20" s="280"/>
      <c r="C20" s="86" t="s">
        <v>497</v>
      </c>
      <c r="D20" s="170"/>
      <c r="E20" s="172">
        <f t="shared" si="0"/>
        <v>0</v>
      </c>
      <c r="F20" s="257"/>
    </row>
    <row r="21" spans="1:6" s="194" customFormat="1" ht="35.25" customHeight="1" thickBot="1" x14ac:dyDescent="0.4">
      <c r="A21" s="278"/>
      <c r="B21" s="284"/>
      <c r="C21" s="88" t="s">
        <v>511</v>
      </c>
      <c r="D21" s="176" t="str">
        <f>IFERROR('3. Coding Worksheet'!AB110, "0")</f>
        <v>0</v>
      </c>
      <c r="E21" s="173" t="str">
        <f t="shared" si="0"/>
        <v>0</v>
      </c>
      <c r="F21" s="258"/>
    </row>
    <row r="22" spans="1:6" hidden="1" x14ac:dyDescent="0.35">
      <c r="A22" s="55"/>
      <c r="D22" s="65">
        <v>1</v>
      </c>
      <c r="E22" s="65">
        <f t="shared" si="0"/>
        <v>1</v>
      </c>
    </row>
    <row r="23" spans="1:6" ht="15" thickBot="1" x14ac:dyDescent="0.4">
      <c r="A23" s="55"/>
    </row>
    <row r="24" spans="1:6" s="72" customFormat="1" ht="33.5" thickBot="1" x14ac:dyDescent="0.4">
      <c r="A24" s="109" t="s">
        <v>467</v>
      </c>
      <c r="B24" s="249" t="s">
        <v>483</v>
      </c>
      <c r="C24" s="249"/>
      <c r="D24" s="80" t="s">
        <v>484</v>
      </c>
      <c r="E24" s="80" t="s">
        <v>485</v>
      </c>
      <c r="F24" s="81" t="s">
        <v>517</v>
      </c>
    </row>
    <row r="25" spans="1:6" x14ac:dyDescent="0.35">
      <c r="A25" s="268" t="s">
        <v>468</v>
      </c>
      <c r="B25" s="77" t="s">
        <v>523</v>
      </c>
      <c r="C25" s="82" t="s">
        <v>166</v>
      </c>
      <c r="D25" s="163">
        <f>'3. Coding Worksheet'!AA35</f>
        <v>0</v>
      </c>
      <c r="E25" s="164" t="str">
        <f>'3. Coding Worksheet'!AB35</f>
        <v>0</v>
      </c>
      <c r="F25" s="256" t="str">
        <f>IFERROR((AVERAGE(E25:E37)),"0")</f>
        <v>0</v>
      </c>
    </row>
    <row r="26" spans="1:6" x14ac:dyDescent="0.35">
      <c r="A26" s="269"/>
      <c r="B26" s="74" t="s">
        <v>524</v>
      </c>
      <c r="C26" s="73" t="s">
        <v>166</v>
      </c>
      <c r="D26" s="165">
        <f>'3. Coding Worksheet'!AA37</f>
        <v>0</v>
      </c>
      <c r="E26" s="166" t="str">
        <f>'3. Coding Worksheet'!AB37</f>
        <v>0</v>
      </c>
      <c r="F26" s="257"/>
    </row>
    <row r="27" spans="1:6" x14ac:dyDescent="0.35">
      <c r="A27" s="269"/>
      <c r="B27" s="74" t="s">
        <v>181</v>
      </c>
      <c r="C27" s="73" t="s">
        <v>182</v>
      </c>
      <c r="D27" s="165">
        <f>'3. Coding Worksheet'!AA39</f>
        <v>0</v>
      </c>
      <c r="E27" s="166" t="str">
        <f>'3. Coding Worksheet'!AB39</f>
        <v>0</v>
      </c>
      <c r="F27" s="257"/>
    </row>
    <row r="28" spans="1:6" x14ac:dyDescent="0.35">
      <c r="A28" s="269"/>
      <c r="B28" s="74" t="s">
        <v>190</v>
      </c>
      <c r="C28" s="73" t="s">
        <v>191</v>
      </c>
      <c r="D28" s="165">
        <f>'3. Coding Worksheet'!AA41</f>
        <v>0</v>
      </c>
      <c r="E28" s="166" t="str">
        <f>'3. Coding Worksheet'!AB41</f>
        <v>0</v>
      </c>
      <c r="F28" s="257"/>
    </row>
    <row r="29" spans="1:6" x14ac:dyDescent="0.35">
      <c r="A29" s="269"/>
      <c r="B29" s="74" t="s">
        <v>194</v>
      </c>
      <c r="C29" s="73" t="s">
        <v>195</v>
      </c>
      <c r="D29" s="165">
        <f>'3. Coding Worksheet'!AA42</f>
        <v>0</v>
      </c>
      <c r="E29" s="166" t="str">
        <f>'3. Coding Worksheet'!AB42</f>
        <v>0</v>
      </c>
      <c r="F29" s="257"/>
    </row>
    <row r="30" spans="1:6" x14ac:dyDescent="0.35">
      <c r="A30" s="269"/>
      <c r="B30" s="74" t="s">
        <v>201</v>
      </c>
      <c r="C30" s="73" t="s">
        <v>202</v>
      </c>
      <c r="D30" s="165">
        <f>'3. Coding Worksheet'!AA44</f>
        <v>0</v>
      </c>
      <c r="E30" s="166" t="str">
        <f>'3. Coding Worksheet'!AB44</f>
        <v>0</v>
      </c>
      <c r="F30" s="257"/>
    </row>
    <row r="31" spans="1:6" x14ac:dyDescent="0.35">
      <c r="A31" s="269"/>
      <c r="B31" s="74" t="s">
        <v>216</v>
      </c>
      <c r="C31" s="73" t="s">
        <v>217</v>
      </c>
      <c r="D31" s="165">
        <f>'3. Coding Worksheet'!AA47</f>
        <v>0</v>
      </c>
      <c r="E31" s="166" t="str">
        <f>'3. Coding Worksheet'!AB47</f>
        <v>0</v>
      </c>
      <c r="F31" s="257"/>
    </row>
    <row r="32" spans="1:6" x14ac:dyDescent="0.35">
      <c r="A32" s="269"/>
      <c r="B32" s="74" t="s">
        <v>245</v>
      </c>
      <c r="C32" s="73" t="s">
        <v>246</v>
      </c>
      <c r="D32" s="165">
        <f>'3. Coding Worksheet'!AA54</f>
        <v>0</v>
      </c>
      <c r="E32" s="166" t="str">
        <f>'3. Coding Worksheet'!AB54</f>
        <v>0</v>
      </c>
      <c r="F32" s="257"/>
    </row>
    <row r="33" spans="1:6" x14ac:dyDescent="0.35">
      <c r="A33" s="269"/>
      <c r="B33" s="74" t="s">
        <v>254</v>
      </c>
      <c r="C33" s="73" t="s">
        <v>255</v>
      </c>
      <c r="D33" s="165">
        <f>'3. Coding Worksheet'!AA56</f>
        <v>0</v>
      </c>
      <c r="E33" s="166" t="str">
        <f>'3. Coding Worksheet'!AB56</f>
        <v>0</v>
      </c>
      <c r="F33" s="257"/>
    </row>
    <row r="34" spans="1:6" x14ac:dyDescent="0.35">
      <c r="A34" s="269"/>
      <c r="B34" s="74" t="s">
        <v>525</v>
      </c>
      <c r="C34" s="73" t="s">
        <v>259</v>
      </c>
      <c r="D34" s="165">
        <f>'3. Coding Worksheet'!AA57</f>
        <v>0</v>
      </c>
      <c r="E34" s="166" t="str">
        <f>'3. Coding Worksheet'!AB57</f>
        <v>0</v>
      </c>
      <c r="F34" s="257"/>
    </row>
    <row r="35" spans="1:6" x14ac:dyDescent="0.35">
      <c r="A35" s="269"/>
      <c r="B35" s="74" t="s">
        <v>103</v>
      </c>
      <c r="C35" s="92" t="s">
        <v>104</v>
      </c>
      <c r="D35" s="165">
        <f>'3. Coding Worksheet'!AA58</f>
        <v>0</v>
      </c>
      <c r="E35" s="166" t="str">
        <f>'3. Coding Worksheet'!AB58</f>
        <v>0</v>
      </c>
      <c r="F35" s="257"/>
    </row>
    <row r="36" spans="1:6" x14ac:dyDescent="0.35">
      <c r="A36" s="269"/>
      <c r="B36" s="74" t="s">
        <v>108</v>
      </c>
      <c r="C36" s="92" t="s">
        <v>104</v>
      </c>
      <c r="D36" s="165">
        <f>'3. Coding Worksheet'!AA59</f>
        <v>0</v>
      </c>
      <c r="E36" s="166" t="str">
        <f>'3. Coding Worksheet'!AB59</f>
        <v>0</v>
      </c>
      <c r="F36" s="257"/>
    </row>
    <row r="37" spans="1:6" ht="15" thickBot="1" x14ac:dyDescent="0.4">
      <c r="A37" s="270"/>
      <c r="B37" s="83" t="s">
        <v>279</v>
      </c>
      <c r="C37" s="79" t="s">
        <v>280</v>
      </c>
      <c r="D37" s="167">
        <f>'3. Coding Worksheet'!AA65</f>
        <v>0</v>
      </c>
      <c r="E37" s="168" t="str">
        <f>'3. Coding Worksheet'!AB65</f>
        <v>0</v>
      </c>
      <c r="F37" s="258"/>
    </row>
    <row r="38" spans="1:6" x14ac:dyDescent="0.35">
      <c r="A38" s="269" t="s">
        <v>469</v>
      </c>
      <c r="B38" s="75" t="s">
        <v>162</v>
      </c>
      <c r="C38" s="73" t="s">
        <v>159</v>
      </c>
      <c r="D38" s="165">
        <f>'3. Coding Worksheet'!AA34</f>
        <v>0</v>
      </c>
      <c r="E38" s="166" t="str">
        <f>'3. Coding Worksheet'!AB34</f>
        <v>0</v>
      </c>
      <c r="F38" s="256" t="str">
        <f>IFERROR((AVERAGE(E38:E47)),"0")</f>
        <v>0</v>
      </c>
    </row>
    <row r="39" spans="1:6" x14ac:dyDescent="0.35">
      <c r="A39" s="269"/>
      <c r="B39" s="75" t="s">
        <v>170</v>
      </c>
      <c r="C39" s="73" t="s">
        <v>166</v>
      </c>
      <c r="D39" s="165">
        <f>'3. Coding Worksheet'!AA36</f>
        <v>0</v>
      </c>
      <c r="E39" s="166" t="str">
        <f>'3. Coding Worksheet'!AB36</f>
        <v>0</v>
      </c>
      <c r="F39" s="257"/>
    </row>
    <row r="40" spans="1:6" x14ac:dyDescent="0.35">
      <c r="A40" s="269"/>
      <c r="B40" s="75" t="s">
        <v>526</v>
      </c>
      <c r="C40" s="73" t="s">
        <v>166</v>
      </c>
      <c r="D40" s="165">
        <f>'3. Coding Worksheet'!AA38</f>
        <v>0</v>
      </c>
      <c r="E40" s="166" t="str">
        <f>'3. Coding Worksheet'!AB38</f>
        <v>0</v>
      </c>
      <c r="F40" s="257"/>
    </row>
    <row r="41" spans="1:6" x14ac:dyDescent="0.35">
      <c r="A41" s="269"/>
      <c r="B41" s="75" t="s">
        <v>186</v>
      </c>
      <c r="C41" s="73" t="s">
        <v>182</v>
      </c>
      <c r="D41" s="165">
        <f>'3. Coding Worksheet'!AA40</f>
        <v>0</v>
      </c>
      <c r="E41" s="166" t="str">
        <f>'3. Coding Worksheet'!AB40</f>
        <v>0</v>
      </c>
      <c r="F41" s="257"/>
    </row>
    <row r="42" spans="1:6" x14ac:dyDescent="0.35">
      <c r="A42" s="269"/>
      <c r="B42" s="75" t="s">
        <v>206</v>
      </c>
      <c r="C42" s="73" t="s">
        <v>207</v>
      </c>
      <c r="D42" s="165">
        <f>'3. Coding Worksheet'!AA45</f>
        <v>0</v>
      </c>
      <c r="E42" s="166" t="str">
        <f>'3. Coding Worksheet'!AB45</f>
        <v>0</v>
      </c>
      <c r="F42" s="257"/>
    </row>
    <row r="43" spans="1:6" x14ac:dyDescent="0.35">
      <c r="A43" s="269"/>
      <c r="B43" s="75" t="s">
        <v>211</v>
      </c>
      <c r="C43" s="73" t="s">
        <v>212</v>
      </c>
      <c r="D43" s="165">
        <f>'3. Coding Worksheet'!AA46</f>
        <v>0</v>
      </c>
      <c r="E43" s="166" t="str">
        <f>'3. Coding Worksheet'!AB46</f>
        <v>0</v>
      </c>
      <c r="F43" s="257"/>
    </row>
    <row r="44" spans="1:6" x14ac:dyDescent="0.35">
      <c r="A44" s="269"/>
      <c r="B44" s="75" t="s">
        <v>221</v>
      </c>
      <c r="C44" s="73" t="s">
        <v>207</v>
      </c>
      <c r="D44" s="165">
        <f>'3. Coding Worksheet'!AA48</f>
        <v>0</v>
      </c>
      <c r="E44" s="166" t="str">
        <f>'3. Coding Worksheet'!AB48</f>
        <v>0</v>
      </c>
      <c r="F44" s="257"/>
    </row>
    <row r="45" spans="1:6" x14ac:dyDescent="0.35">
      <c r="A45" s="269"/>
      <c r="B45" s="75" t="s">
        <v>225</v>
      </c>
      <c r="C45" s="73" t="s">
        <v>226</v>
      </c>
      <c r="D45" s="165">
        <f>'3. Coding Worksheet'!AA49</f>
        <v>0</v>
      </c>
      <c r="E45" s="166" t="str">
        <f>'3. Coding Worksheet'!AB49</f>
        <v>0</v>
      </c>
      <c r="F45" s="257"/>
    </row>
    <row r="46" spans="1:6" x14ac:dyDescent="0.35">
      <c r="A46" s="269"/>
      <c r="B46" s="75" t="s">
        <v>527</v>
      </c>
      <c r="C46" s="73" t="s">
        <v>226</v>
      </c>
      <c r="D46" s="165">
        <f>'3. Coding Worksheet'!AA50</f>
        <v>0</v>
      </c>
      <c r="E46" s="166" t="str">
        <f>'3. Coding Worksheet'!AB50</f>
        <v>0</v>
      </c>
      <c r="F46" s="257"/>
    </row>
    <row r="47" spans="1:6" ht="15" thickBot="1" x14ac:dyDescent="0.4">
      <c r="A47" s="269"/>
      <c r="B47" s="76" t="s">
        <v>232</v>
      </c>
      <c r="C47" s="73" t="s">
        <v>233</v>
      </c>
      <c r="D47" s="165">
        <f>'3. Coding Worksheet'!AA51</f>
        <v>0</v>
      </c>
      <c r="E47" s="166" t="str">
        <f>'3. Coding Worksheet'!AB51</f>
        <v>0</v>
      </c>
      <c r="F47" s="258"/>
    </row>
    <row r="48" spans="1:6" x14ac:dyDescent="0.35">
      <c r="A48" s="268" t="s">
        <v>470</v>
      </c>
      <c r="B48" s="84" t="s">
        <v>262</v>
      </c>
      <c r="C48" s="82" t="s">
        <v>528</v>
      </c>
      <c r="D48" s="163">
        <f>'3. Coding Worksheet'!AA61</f>
        <v>0</v>
      </c>
      <c r="E48" s="164" t="str">
        <f>'3. Coding Worksheet'!AB61</f>
        <v>0</v>
      </c>
      <c r="F48" s="256" t="str">
        <f>IFERROR((AVERAGE(E48:E52)),"0")</f>
        <v>0</v>
      </c>
    </row>
    <row r="49" spans="1:6" x14ac:dyDescent="0.35">
      <c r="A49" s="269"/>
      <c r="B49" s="75" t="s">
        <v>266</v>
      </c>
      <c r="C49" s="73" t="s">
        <v>529</v>
      </c>
      <c r="D49" s="165">
        <f>'3. Coding Worksheet'!AA62</f>
        <v>0</v>
      </c>
      <c r="E49" s="166" t="str">
        <f>'3. Coding Worksheet'!AB62</f>
        <v>0</v>
      </c>
      <c r="F49" s="257"/>
    </row>
    <row r="50" spans="1:6" x14ac:dyDescent="0.35">
      <c r="A50" s="269"/>
      <c r="B50" s="75" t="s">
        <v>270</v>
      </c>
      <c r="C50" s="73" t="s">
        <v>530</v>
      </c>
      <c r="D50" s="165">
        <f>'3. Coding Worksheet'!AA63</f>
        <v>0</v>
      </c>
      <c r="E50" s="166" t="str">
        <f>'3. Coding Worksheet'!AB63</f>
        <v>0</v>
      </c>
      <c r="F50" s="257"/>
    </row>
    <row r="51" spans="1:6" x14ac:dyDescent="0.35">
      <c r="A51" s="269"/>
      <c r="B51" s="75" t="s">
        <v>274</v>
      </c>
      <c r="C51" s="73" t="s">
        <v>531</v>
      </c>
      <c r="D51" s="165">
        <f>'3. Coding Worksheet'!AA64</f>
        <v>0</v>
      </c>
      <c r="E51" s="166" t="str">
        <f>'3. Coding Worksheet'!AB64</f>
        <v>0</v>
      </c>
      <c r="F51" s="257"/>
    </row>
    <row r="52" spans="1:6" ht="15" thickBot="1" x14ac:dyDescent="0.4">
      <c r="A52" s="270"/>
      <c r="B52" s="78" t="s">
        <v>291</v>
      </c>
      <c r="C52" s="79" t="s">
        <v>532</v>
      </c>
      <c r="D52" s="167">
        <f>'3. Coding Worksheet'!AA68</f>
        <v>0</v>
      </c>
      <c r="E52" s="168" t="str">
        <f>'3. Coding Worksheet'!AB68</f>
        <v>0</v>
      </c>
      <c r="F52" s="258"/>
    </row>
    <row r="53" spans="1:6" x14ac:dyDescent="0.35">
      <c r="A53" s="269" t="s">
        <v>471</v>
      </c>
      <c r="B53" s="75" t="s">
        <v>281</v>
      </c>
      <c r="C53" s="73" t="s">
        <v>533</v>
      </c>
      <c r="D53" s="165">
        <f>'3. Coding Worksheet'!AA66</f>
        <v>0</v>
      </c>
      <c r="E53" s="166" t="str">
        <f>'3. Coding Worksheet'!AB66</f>
        <v>0</v>
      </c>
      <c r="F53" s="256" t="str">
        <f>IFERROR((AVERAGE(E53:E55)),"0")</f>
        <v>0</v>
      </c>
    </row>
    <row r="54" spans="1:6" x14ac:dyDescent="0.35">
      <c r="A54" s="269"/>
      <c r="B54" s="75" t="s">
        <v>286</v>
      </c>
      <c r="C54" s="73" t="s">
        <v>534</v>
      </c>
      <c r="D54" s="165">
        <f>'3. Coding Worksheet'!AA67</f>
        <v>0</v>
      </c>
      <c r="E54" s="166" t="str">
        <f>'3. Coding Worksheet'!AB67</f>
        <v>0</v>
      </c>
      <c r="F54" s="257"/>
    </row>
    <row r="55" spans="1:6" ht="15" thickBot="1" x14ac:dyDescent="0.4">
      <c r="A55" s="269"/>
      <c r="B55" s="76" t="s">
        <v>535</v>
      </c>
      <c r="C55" s="73" t="s">
        <v>536</v>
      </c>
      <c r="D55" s="165">
        <f>'3. Coding Worksheet'!AA70</f>
        <v>0</v>
      </c>
      <c r="E55" s="166" t="str">
        <f>'3. Coding Worksheet'!AB70</f>
        <v>0</v>
      </c>
      <c r="F55" s="258"/>
    </row>
    <row r="56" spans="1:6" x14ac:dyDescent="0.35">
      <c r="A56" s="268" t="s">
        <v>472</v>
      </c>
      <c r="B56" s="84" t="s">
        <v>314</v>
      </c>
      <c r="C56" s="82" t="s">
        <v>537</v>
      </c>
      <c r="D56" s="163">
        <f>'3. Coding Worksheet'!AA74</f>
        <v>0</v>
      </c>
      <c r="E56" s="164" t="str">
        <f>'3. Coding Worksheet'!AB74</f>
        <v>0</v>
      </c>
      <c r="F56" s="256" t="str">
        <f>IFERROR((AVERAGE(E56:E58)),"0")</f>
        <v>0</v>
      </c>
    </row>
    <row r="57" spans="1:6" x14ac:dyDescent="0.35">
      <c r="A57" s="269"/>
      <c r="B57" s="75" t="s">
        <v>318</v>
      </c>
      <c r="C57" s="73" t="s">
        <v>538</v>
      </c>
      <c r="D57" s="165">
        <f>'3. Coding Worksheet'!AA75</f>
        <v>0</v>
      </c>
      <c r="E57" s="166" t="str">
        <f>'3. Coding Worksheet'!AB75</f>
        <v>0</v>
      </c>
      <c r="F57" s="257"/>
    </row>
    <row r="58" spans="1:6" ht="15" thickBot="1" x14ac:dyDescent="0.4">
      <c r="A58" s="270"/>
      <c r="B58" s="78" t="s">
        <v>321</v>
      </c>
      <c r="C58" s="79" t="s">
        <v>539</v>
      </c>
      <c r="D58" s="167">
        <f>'3. Coding Worksheet'!AA76</f>
        <v>0</v>
      </c>
      <c r="E58" s="168" t="str">
        <f>'3. Coding Worksheet'!AB76</f>
        <v>0</v>
      </c>
      <c r="F58" s="258"/>
    </row>
    <row r="59" spans="1:6" x14ac:dyDescent="0.35">
      <c r="A59" s="269" t="s">
        <v>473</v>
      </c>
      <c r="B59" s="75" t="s">
        <v>306</v>
      </c>
      <c r="C59" s="73" t="s">
        <v>540</v>
      </c>
      <c r="D59" s="165">
        <f>'3. Coding Worksheet'!AA72</f>
        <v>0</v>
      </c>
      <c r="E59" s="166" t="str">
        <f>'3. Coding Worksheet'!AB72</f>
        <v>0</v>
      </c>
      <c r="F59" s="256" t="str">
        <f>IFERROR((AVERAGE(E59:E60)),"0")</f>
        <v>0</v>
      </c>
    </row>
    <row r="60" spans="1:6" ht="15" thickBot="1" x14ac:dyDescent="0.4">
      <c r="A60" s="270"/>
      <c r="B60" s="78" t="s">
        <v>310</v>
      </c>
      <c r="C60" s="79" t="s">
        <v>541</v>
      </c>
      <c r="D60" s="167">
        <f>'3. Coding Worksheet'!AA73</f>
        <v>0</v>
      </c>
      <c r="E60" s="168" t="str">
        <f>'3. Coding Worksheet'!AB73</f>
        <v>0</v>
      </c>
      <c r="F60" s="258"/>
    </row>
  </sheetData>
  <sheetProtection algorithmName="SHA-512" hashValue="qr+GJkvsgUQzTSTUaWrQu5bMKzMFYHF4Gh3aXRUMGuOXcJuFUI+C/PT3mRG0L/IwPzEiYYX5LBiCJpKDwqb8/A==" saltValue="qw8P4BeWQSerh7S+ZVMaRg==" spinCount="100000" sheet="1" objects="1" scenarios="1"/>
  <mergeCells count="33">
    <mergeCell ref="F59:F60"/>
    <mergeCell ref="B24:C24"/>
    <mergeCell ref="F19:F21"/>
    <mergeCell ref="F48:F52"/>
    <mergeCell ref="F53:F55"/>
    <mergeCell ref="F56:F58"/>
    <mergeCell ref="A4:A6"/>
    <mergeCell ref="B4:B6"/>
    <mergeCell ref="A16:A18"/>
    <mergeCell ref="B16:B18"/>
    <mergeCell ref="A19:A21"/>
    <mergeCell ref="B19:B21"/>
    <mergeCell ref="B7:B9"/>
    <mergeCell ref="A10:A12"/>
    <mergeCell ref="B10:B12"/>
    <mergeCell ref="A13:A15"/>
    <mergeCell ref="B13:B15"/>
    <mergeCell ref="A1:C1"/>
    <mergeCell ref="F4:F6"/>
    <mergeCell ref="A56:A58"/>
    <mergeCell ref="A59:A60"/>
    <mergeCell ref="F7:F9"/>
    <mergeCell ref="F10:F12"/>
    <mergeCell ref="F13:F15"/>
    <mergeCell ref="F16:F18"/>
    <mergeCell ref="F25:F37"/>
    <mergeCell ref="F38:F47"/>
    <mergeCell ref="D3:E3"/>
    <mergeCell ref="A25:A37"/>
    <mergeCell ref="A38:A47"/>
    <mergeCell ref="A48:A52"/>
    <mergeCell ref="A53:A55"/>
    <mergeCell ref="A7:A9"/>
  </mergeCells>
  <conditionalFormatting sqref="E4:E22">
    <cfRule type="dataBar" priority="1">
      <dataBar showValue="0">
        <cfvo type="percent" val="0"/>
        <cfvo type="percent" val="100"/>
        <color rgb="FF638EC6"/>
      </dataBar>
      <extLst>
        <ext xmlns:x14="http://schemas.microsoft.com/office/spreadsheetml/2009/9/main" uri="{B025F937-C7B1-47D3-B67F-A62EFF666E3E}">
          <x14:id>{8FF5F78A-DE7B-445D-90EA-27882209686D}</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8FF5F78A-DE7B-445D-90EA-27882209686D}">
            <x14:dataBar minLength="0" maxLength="100" border="1" gradient="0" direction="leftToRight">
              <x14:cfvo type="percent">
                <xm:f>0</xm:f>
              </x14:cfvo>
              <x14:cfvo type="percent">
                <xm:f>100</xm:f>
              </x14:cfvo>
              <x14:borderColor rgb="FF000000"/>
              <x14:negativeFillColor rgb="FFFF0000"/>
              <x14:axisColor rgb="FF000000"/>
            </x14:dataBar>
          </x14:cfRule>
          <xm:sqref>E4:E22</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08066-CFE5-4D49-80F3-31D243266147}">
  <sheetPr>
    <tabColor theme="4" tint="0.79998168889431442"/>
  </sheetPr>
  <dimension ref="A1:E105"/>
  <sheetViews>
    <sheetView zoomScaleNormal="100" workbookViewId="0">
      <pane ySplit="3" topLeftCell="A4" activePane="bottomLeft" state="frozen"/>
      <selection pane="bottomLeft" sqref="A1:C1"/>
    </sheetView>
  </sheetViews>
  <sheetFormatPr defaultColWidth="8.7265625" defaultRowHeight="15" x14ac:dyDescent="0.35"/>
  <cols>
    <col min="1" max="1" width="15.81640625" style="2" customWidth="1"/>
    <col min="2" max="2" width="63.453125" style="2" customWidth="1"/>
    <col min="3" max="5" width="63.453125" style="3" customWidth="1"/>
    <col min="6" max="16384" width="8.7265625" style="3"/>
  </cols>
  <sheetData>
    <row r="1" spans="1:5" ht="36.75" customHeight="1" thickBot="1" x14ac:dyDescent="0.4">
      <c r="A1" s="291" t="s">
        <v>560</v>
      </c>
      <c r="B1" s="292"/>
      <c r="C1" s="293"/>
    </row>
    <row r="2" spans="1:5" ht="15.5" thickBot="1" x14ac:dyDescent="0.4"/>
    <row r="3" spans="1:5" s="133" customFormat="1" ht="28.5" customHeight="1" thickBot="1" x14ac:dyDescent="0.4">
      <c r="A3" s="130" t="s">
        <v>32</v>
      </c>
      <c r="B3" s="131" t="s">
        <v>421</v>
      </c>
      <c r="C3" s="132" t="s">
        <v>34</v>
      </c>
      <c r="D3" s="131" t="s">
        <v>35</v>
      </c>
      <c r="E3" s="131" t="s">
        <v>36</v>
      </c>
    </row>
    <row r="4" spans="1:5" ht="15" customHeight="1" thickBot="1" x14ac:dyDescent="0.4">
      <c r="A4" s="245" t="s">
        <v>61</v>
      </c>
      <c r="B4" s="295"/>
      <c r="C4" s="129"/>
      <c r="D4" s="129"/>
      <c r="E4" s="129"/>
    </row>
    <row r="5" spans="1:5" ht="72.5" x14ac:dyDescent="0.35">
      <c r="A5" s="20" t="s">
        <v>62</v>
      </c>
      <c r="B5" s="17" t="s">
        <v>63</v>
      </c>
      <c r="C5" s="27" t="s">
        <v>64</v>
      </c>
      <c r="D5" s="28" t="s">
        <v>65</v>
      </c>
      <c r="E5" s="29" t="s">
        <v>66</v>
      </c>
    </row>
    <row r="6" spans="1:5" ht="72.5" x14ac:dyDescent="0.35">
      <c r="A6" s="21" t="s">
        <v>67</v>
      </c>
      <c r="B6" s="18" t="s">
        <v>68</v>
      </c>
      <c r="C6" s="30" t="s">
        <v>69</v>
      </c>
      <c r="D6" s="12" t="s">
        <v>70</v>
      </c>
      <c r="E6" s="31" t="s">
        <v>71</v>
      </c>
    </row>
    <row r="7" spans="1:5" ht="58" x14ac:dyDescent="0.35">
      <c r="A7" s="21" t="s">
        <v>72</v>
      </c>
      <c r="B7" s="18" t="s">
        <v>73</v>
      </c>
      <c r="C7" s="30" t="s">
        <v>74</v>
      </c>
      <c r="D7" s="12" t="s">
        <v>75</v>
      </c>
      <c r="E7" s="31" t="s">
        <v>76</v>
      </c>
    </row>
    <row r="8" spans="1:5" ht="58" x14ac:dyDescent="0.35">
      <c r="A8" s="21" t="s">
        <v>77</v>
      </c>
      <c r="B8" s="18" t="s">
        <v>78</v>
      </c>
      <c r="C8" s="30" t="s">
        <v>79</v>
      </c>
      <c r="D8" s="12" t="s">
        <v>80</v>
      </c>
      <c r="E8" s="31" t="s">
        <v>81</v>
      </c>
    </row>
    <row r="9" spans="1:5" ht="15" customHeight="1" x14ac:dyDescent="0.35">
      <c r="A9" s="245" t="s">
        <v>82</v>
      </c>
      <c r="B9" s="294"/>
      <c r="C9" s="32"/>
      <c r="D9" s="14"/>
      <c r="E9" s="33"/>
    </row>
    <row r="10" spans="1:5" ht="101.5" x14ac:dyDescent="0.35">
      <c r="A10" s="20" t="s">
        <v>83</v>
      </c>
      <c r="B10" s="17" t="s">
        <v>84</v>
      </c>
      <c r="C10" s="30" t="s">
        <v>85</v>
      </c>
      <c r="D10" s="12" t="s">
        <v>422</v>
      </c>
      <c r="E10" s="31" t="s">
        <v>86</v>
      </c>
    </row>
    <row r="11" spans="1:5" ht="101.5" x14ac:dyDescent="0.35">
      <c r="A11" s="20" t="s">
        <v>87</v>
      </c>
      <c r="B11" s="17" t="s">
        <v>88</v>
      </c>
      <c r="C11" s="30" t="s">
        <v>89</v>
      </c>
      <c r="D11" s="12" t="s">
        <v>90</v>
      </c>
      <c r="E11" s="31" t="s">
        <v>91</v>
      </c>
    </row>
    <row r="12" spans="1:5" ht="87" x14ac:dyDescent="0.35">
      <c r="A12" s="21" t="s">
        <v>92</v>
      </c>
      <c r="B12" s="18" t="s">
        <v>88</v>
      </c>
      <c r="C12" s="30" t="s">
        <v>93</v>
      </c>
      <c r="D12" s="12" t="s">
        <v>94</v>
      </c>
      <c r="E12" s="31" t="s">
        <v>95</v>
      </c>
    </row>
    <row r="13" spans="1:5" ht="15" customHeight="1" x14ac:dyDescent="0.35">
      <c r="A13" s="245" t="s">
        <v>96</v>
      </c>
      <c r="B13" s="294"/>
      <c r="C13" s="32"/>
      <c r="D13" s="14"/>
      <c r="E13" s="33"/>
    </row>
    <row r="14" spans="1:5" ht="87" x14ac:dyDescent="0.35">
      <c r="A14" s="20" t="s">
        <v>97</v>
      </c>
      <c r="B14" s="17" t="s">
        <v>98</v>
      </c>
      <c r="C14" s="30" t="s">
        <v>423</v>
      </c>
      <c r="D14" s="12" t="s">
        <v>424</v>
      </c>
      <c r="E14" s="31" t="s">
        <v>425</v>
      </c>
    </row>
    <row r="15" spans="1:5" ht="43.5" x14ac:dyDescent="0.35">
      <c r="A15" s="21" t="s">
        <v>99</v>
      </c>
      <c r="B15" s="18" t="s">
        <v>100</v>
      </c>
      <c r="C15" s="30" t="s">
        <v>101</v>
      </c>
      <c r="D15" s="12" t="s">
        <v>426</v>
      </c>
      <c r="E15" s="31" t="s">
        <v>102</v>
      </c>
    </row>
    <row r="16" spans="1:5" ht="72.5" x14ac:dyDescent="0.35">
      <c r="A16" s="20" t="s">
        <v>464</v>
      </c>
      <c r="B16" s="17" t="s">
        <v>112</v>
      </c>
      <c r="C16" s="30" t="s">
        <v>113</v>
      </c>
      <c r="D16" s="12" t="s">
        <v>427</v>
      </c>
      <c r="E16" s="31" t="s">
        <v>114</v>
      </c>
    </row>
    <row r="17" spans="1:5" ht="56.25" customHeight="1" x14ac:dyDescent="0.35">
      <c r="A17" s="21" t="s">
        <v>465</v>
      </c>
      <c r="B17" s="18" t="s">
        <v>112</v>
      </c>
      <c r="C17" s="30" t="s">
        <v>115</v>
      </c>
      <c r="D17" s="12" t="s">
        <v>116</v>
      </c>
      <c r="E17" s="31" t="s">
        <v>95</v>
      </c>
    </row>
    <row r="18" spans="1:5" x14ac:dyDescent="0.35">
      <c r="A18" s="245" t="s">
        <v>117</v>
      </c>
      <c r="B18" s="294"/>
      <c r="C18" s="32"/>
      <c r="D18" s="14"/>
      <c r="E18" s="33"/>
    </row>
    <row r="19" spans="1:5" ht="15" customHeight="1" x14ac:dyDescent="0.35">
      <c r="A19" s="20" t="s">
        <v>118</v>
      </c>
      <c r="B19" s="17" t="s">
        <v>119</v>
      </c>
      <c r="C19" s="30" t="s">
        <v>428</v>
      </c>
      <c r="D19" s="12" t="s">
        <v>429</v>
      </c>
      <c r="E19" s="31" t="s">
        <v>120</v>
      </c>
    </row>
    <row r="20" spans="1:5" ht="43.5" x14ac:dyDescent="0.35">
      <c r="A20" s="21" t="s">
        <v>121</v>
      </c>
      <c r="B20" s="18" t="s">
        <v>122</v>
      </c>
      <c r="C20" s="30" t="s">
        <v>430</v>
      </c>
      <c r="D20" s="12" t="s">
        <v>431</v>
      </c>
      <c r="E20" s="31" t="s">
        <v>123</v>
      </c>
    </row>
    <row r="21" spans="1:5" ht="43.5" x14ac:dyDescent="0.35">
      <c r="A21" s="21" t="s">
        <v>124</v>
      </c>
      <c r="B21" s="18" t="s">
        <v>432</v>
      </c>
      <c r="C21" s="30" t="s">
        <v>433</v>
      </c>
      <c r="D21" s="12" t="s">
        <v>434</v>
      </c>
      <c r="E21" s="31" t="s">
        <v>435</v>
      </c>
    </row>
    <row r="22" spans="1:5" x14ac:dyDescent="0.35">
      <c r="A22" s="245" t="s">
        <v>126</v>
      </c>
      <c r="B22" s="294"/>
      <c r="C22" s="32"/>
      <c r="D22" s="14"/>
      <c r="E22" s="33"/>
    </row>
    <row r="23" spans="1:5" ht="15" customHeight="1" x14ac:dyDescent="0.35">
      <c r="A23" s="20" t="s">
        <v>127</v>
      </c>
      <c r="B23" s="17" t="s">
        <v>128</v>
      </c>
      <c r="C23" s="30" t="s">
        <v>129</v>
      </c>
      <c r="D23" s="12" t="s">
        <v>130</v>
      </c>
      <c r="E23" s="31" t="s">
        <v>131</v>
      </c>
    </row>
    <row r="24" spans="1:5" ht="60" customHeight="1" x14ac:dyDescent="0.35">
      <c r="A24" s="21" t="s">
        <v>132</v>
      </c>
      <c r="B24" s="18" t="s">
        <v>128</v>
      </c>
      <c r="C24" s="30" t="s">
        <v>133</v>
      </c>
      <c r="D24" s="12" t="s">
        <v>134</v>
      </c>
      <c r="E24" s="31" t="s">
        <v>135</v>
      </c>
    </row>
    <row r="25" spans="1:5" x14ac:dyDescent="0.35">
      <c r="A25" s="245" t="s">
        <v>136</v>
      </c>
      <c r="B25" s="294"/>
      <c r="C25" s="32"/>
      <c r="D25" s="14"/>
      <c r="E25" s="33"/>
    </row>
    <row r="26" spans="1:5" ht="15" customHeight="1" x14ac:dyDescent="0.35">
      <c r="A26" s="20" t="s">
        <v>137</v>
      </c>
      <c r="B26" s="17" t="s">
        <v>138</v>
      </c>
      <c r="C26" s="30" t="s">
        <v>139</v>
      </c>
      <c r="D26" s="12" t="s">
        <v>140</v>
      </c>
      <c r="E26" s="31" t="s">
        <v>141</v>
      </c>
    </row>
    <row r="27" spans="1:5" ht="58" x14ac:dyDescent="0.35">
      <c r="A27" s="21" t="s">
        <v>142</v>
      </c>
      <c r="B27" s="18" t="s">
        <v>138</v>
      </c>
      <c r="C27" s="30" t="s">
        <v>143</v>
      </c>
      <c r="D27" s="12" t="s">
        <v>144</v>
      </c>
      <c r="E27" s="31" t="s">
        <v>145</v>
      </c>
    </row>
    <row r="28" spans="1:5" x14ac:dyDescent="0.35">
      <c r="A28" s="245" t="s">
        <v>146</v>
      </c>
      <c r="B28" s="294"/>
      <c r="C28" s="32"/>
      <c r="D28" s="14"/>
      <c r="E28" s="33"/>
    </row>
    <row r="29" spans="1:5" ht="15" customHeight="1" x14ac:dyDescent="0.35">
      <c r="A29" s="20" t="s">
        <v>147</v>
      </c>
      <c r="B29" s="17" t="s">
        <v>148</v>
      </c>
      <c r="C29" s="30" t="s">
        <v>149</v>
      </c>
      <c r="D29" s="12" t="s">
        <v>150</v>
      </c>
      <c r="E29" s="31" t="s">
        <v>151</v>
      </c>
    </row>
    <row r="30" spans="1:5" ht="72.5" x14ac:dyDescent="0.35">
      <c r="A30" s="21" t="s">
        <v>152</v>
      </c>
      <c r="B30" s="18" t="s">
        <v>153</v>
      </c>
      <c r="C30" s="30" t="s">
        <v>154</v>
      </c>
      <c r="D30" s="12" t="s">
        <v>155</v>
      </c>
      <c r="E30" s="31" t="s">
        <v>156</v>
      </c>
    </row>
    <row r="31" spans="1:5" x14ac:dyDescent="0.35">
      <c r="A31" s="245" t="s">
        <v>157</v>
      </c>
      <c r="B31" s="294"/>
      <c r="C31" s="32"/>
      <c r="D31" s="14"/>
      <c r="E31" s="33"/>
    </row>
    <row r="32" spans="1:5" ht="15" customHeight="1" x14ac:dyDescent="0.35">
      <c r="A32" s="20" t="s">
        <v>158</v>
      </c>
      <c r="B32" s="17" t="s">
        <v>159</v>
      </c>
      <c r="C32" s="30" t="s">
        <v>160</v>
      </c>
      <c r="D32" s="12" t="s">
        <v>161</v>
      </c>
      <c r="E32" s="31"/>
    </row>
    <row r="33" spans="1:5" ht="58" x14ac:dyDescent="0.35">
      <c r="A33" s="20" t="s">
        <v>162</v>
      </c>
      <c r="B33" s="17" t="s">
        <v>159</v>
      </c>
      <c r="C33" s="30" t="s">
        <v>163</v>
      </c>
      <c r="D33" s="12" t="s">
        <v>164</v>
      </c>
      <c r="E33" s="31"/>
    </row>
    <row r="34" spans="1:5" ht="58" x14ac:dyDescent="0.35">
      <c r="A34" s="20" t="s">
        <v>165</v>
      </c>
      <c r="B34" s="17" t="s">
        <v>166</v>
      </c>
      <c r="C34" s="30" t="s">
        <v>167</v>
      </c>
      <c r="D34" s="12" t="s">
        <v>168</v>
      </c>
      <c r="E34" s="31" t="s">
        <v>169</v>
      </c>
    </row>
    <row r="35" spans="1:5" ht="58" x14ac:dyDescent="0.35">
      <c r="A35" s="20" t="s">
        <v>170</v>
      </c>
      <c r="B35" s="17" t="s">
        <v>166</v>
      </c>
      <c r="C35" s="30" t="s">
        <v>171</v>
      </c>
      <c r="D35" s="12" t="s">
        <v>172</v>
      </c>
      <c r="E35" s="31"/>
    </row>
    <row r="36" spans="1:5" ht="43.5" x14ac:dyDescent="0.35">
      <c r="A36" s="21" t="s">
        <v>173</v>
      </c>
      <c r="B36" s="18" t="s">
        <v>166</v>
      </c>
      <c r="C36" s="30" t="s">
        <v>174</v>
      </c>
      <c r="D36" s="12" t="s">
        <v>175</v>
      </c>
      <c r="E36" s="31" t="s">
        <v>176</v>
      </c>
    </row>
    <row r="37" spans="1:5" ht="43.5" x14ac:dyDescent="0.35">
      <c r="A37" s="21" t="s">
        <v>177</v>
      </c>
      <c r="B37" s="18" t="s">
        <v>166</v>
      </c>
      <c r="C37" s="30" t="s">
        <v>178</v>
      </c>
      <c r="D37" s="12" t="s">
        <v>179</v>
      </c>
      <c r="E37" s="31" t="s">
        <v>180</v>
      </c>
    </row>
    <row r="38" spans="1:5" ht="101.5" x14ac:dyDescent="0.35">
      <c r="A38" s="20" t="s">
        <v>181</v>
      </c>
      <c r="B38" s="17" t="s">
        <v>182</v>
      </c>
      <c r="C38" s="30" t="s">
        <v>183</v>
      </c>
      <c r="D38" s="12" t="s">
        <v>184</v>
      </c>
      <c r="E38" s="31" t="s">
        <v>185</v>
      </c>
    </row>
    <row r="39" spans="1:5" ht="43.5" x14ac:dyDescent="0.35">
      <c r="A39" s="20" t="s">
        <v>186</v>
      </c>
      <c r="B39" s="17" t="s">
        <v>182</v>
      </c>
      <c r="C39" s="30" t="s">
        <v>187</v>
      </c>
      <c r="D39" s="12" t="s">
        <v>188</v>
      </c>
      <c r="E39" s="31" t="s">
        <v>189</v>
      </c>
    </row>
    <row r="40" spans="1:5" ht="72.5" x14ac:dyDescent="0.35">
      <c r="A40" s="20" t="s">
        <v>190</v>
      </c>
      <c r="B40" s="17" t="s">
        <v>191</v>
      </c>
      <c r="C40" s="30" t="s">
        <v>192</v>
      </c>
      <c r="D40" s="12" t="s">
        <v>436</v>
      </c>
      <c r="E40" s="31" t="s">
        <v>193</v>
      </c>
    </row>
    <row r="41" spans="1:5" ht="43.5" x14ac:dyDescent="0.35">
      <c r="A41" s="21" t="s">
        <v>194</v>
      </c>
      <c r="B41" s="18" t="s">
        <v>195</v>
      </c>
      <c r="C41" s="30" t="s">
        <v>196</v>
      </c>
      <c r="D41" s="12" t="s">
        <v>197</v>
      </c>
      <c r="E41" s="31"/>
    </row>
    <row r="42" spans="1:5" ht="43.5" x14ac:dyDescent="0.35">
      <c r="A42" s="21" t="s">
        <v>198</v>
      </c>
      <c r="B42" s="18" t="s">
        <v>195</v>
      </c>
      <c r="C42" s="30" t="s">
        <v>199</v>
      </c>
      <c r="D42" s="12" t="s">
        <v>200</v>
      </c>
      <c r="E42" s="31"/>
    </row>
    <row r="43" spans="1:5" ht="43.5" x14ac:dyDescent="0.35">
      <c r="A43" s="20" t="s">
        <v>201</v>
      </c>
      <c r="B43" s="17" t="s">
        <v>202</v>
      </c>
      <c r="C43" s="30" t="s">
        <v>203</v>
      </c>
      <c r="D43" s="12" t="s">
        <v>204</v>
      </c>
      <c r="E43" s="31" t="s">
        <v>205</v>
      </c>
    </row>
    <row r="44" spans="1:5" ht="72.5" x14ac:dyDescent="0.35">
      <c r="A44" s="20" t="s">
        <v>206</v>
      </c>
      <c r="B44" s="17" t="s">
        <v>207</v>
      </c>
      <c r="C44" s="30" t="s">
        <v>208</v>
      </c>
      <c r="D44" s="12" t="s">
        <v>209</v>
      </c>
      <c r="E44" s="31" t="s">
        <v>210</v>
      </c>
    </row>
    <row r="45" spans="1:5" ht="72.5" x14ac:dyDescent="0.35">
      <c r="A45" s="20" t="s">
        <v>211</v>
      </c>
      <c r="B45" s="17" t="s">
        <v>212</v>
      </c>
      <c r="C45" s="30" t="s">
        <v>213</v>
      </c>
      <c r="D45" s="12" t="s">
        <v>214</v>
      </c>
      <c r="E45" s="31" t="s">
        <v>215</v>
      </c>
    </row>
    <row r="46" spans="1:5" ht="43.5" x14ac:dyDescent="0.35">
      <c r="A46" s="21" t="s">
        <v>216</v>
      </c>
      <c r="B46" s="18" t="s">
        <v>217</v>
      </c>
      <c r="C46" s="30" t="s">
        <v>218</v>
      </c>
      <c r="D46" s="12" t="s">
        <v>219</v>
      </c>
      <c r="E46" s="31" t="s">
        <v>220</v>
      </c>
    </row>
    <row r="47" spans="1:5" ht="43.5" x14ac:dyDescent="0.35">
      <c r="A47" s="21" t="s">
        <v>221</v>
      </c>
      <c r="B47" s="18" t="s">
        <v>207</v>
      </c>
      <c r="C47" s="30" t="s">
        <v>222</v>
      </c>
      <c r="D47" s="12" t="s">
        <v>223</v>
      </c>
      <c r="E47" s="31" t="s">
        <v>224</v>
      </c>
    </row>
    <row r="48" spans="1:5" ht="43.5" x14ac:dyDescent="0.35">
      <c r="A48" s="20" t="s">
        <v>225</v>
      </c>
      <c r="B48" s="17" t="s">
        <v>226</v>
      </c>
      <c r="C48" s="30" t="s">
        <v>227</v>
      </c>
      <c r="D48" s="12" t="s">
        <v>228</v>
      </c>
      <c r="E48" s="31"/>
    </row>
    <row r="49" spans="1:5" ht="29" x14ac:dyDescent="0.35">
      <c r="A49" s="20" t="s">
        <v>229</v>
      </c>
      <c r="B49" s="17" t="s">
        <v>226</v>
      </c>
      <c r="C49" s="30" t="s">
        <v>230</v>
      </c>
      <c r="D49" s="12" t="s">
        <v>231</v>
      </c>
      <c r="E49" s="31"/>
    </row>
    <row r="50" spans="1:5" ht="87" x14ac:dyDescent="0.35">
      <c r="A50" s="20" t="s">
        <v>232</v>
      </c>
      <c r="B50" s="17" t="s">
        <v>233</v>
      </c>
      <c r="C50" s="30" t="s">
        <v>234</v>
      </c>
      <c r="D50" s="12" t="s">
        <v>235</v>
      </c>
      <c r="E50" s="31" t="s">
        <v>236</v>
      </c>
    </row>
    <row r="51" spans="1:5" ht="75" customHeight="1" x14ac:dyDescent="0.35">
      <c r="A51" s="20" t="s">
        <v>237</v>
      </c>
      <c r="B51" s="17" t="s">
        <v>238</v>
      </c>
      <c r="C51" s="30" t="s">
        <v>239</v>
      </c>
      <c r="D51" s="12" t="s">
        <v>437</v>
      </c>
      <c r="E51" s="31" t="s">
        <v>240</v>
      </c>
    </row>
    <row r="52" spans="1:5" ht="43.5" x14ac:dyDescent="0.35">
      <c r="A52" s="20" t="s">
        <v>241</v>
      </c>
      <c r="B52" s="17" t="s">
        <v>242</v>
      </c>
      <c r="C52" s="30" t="s">
        <v>243</v>
      </c>
      <c r="D52" s="12" t="s">
        <v>244</v>
      </c>
      <c r="E52" s="31"/>
    </row>
    <row r="53" spans="1:5" ht="43.5" x14ac:dyDescent="0.35">
      <c r="A53" s="20" t="s">
        <v>245</v>
      </c>
      <c r="B53" s="17" t="s">
        <v>246</v>
      </c>
      <c r="C53" s="30" t="s">
        <v>247</v>
      </c>
      <c r="D53" s="12" t="s">
        <v>248</v>
      </c>
      <c r="E53" s="31" t="s">
        <v>249</v>
      </c>
    </row>
    <row r="54" spans="1:5" ht="43.5" x14ac:dyDescent="0.35">
      <c r="A54" s="20" t="s">
        <v>250</v>
      </c>
      <c r="B54" s="17" t="s">
        <v>251</v>
      </c>
      <c r="C54" s="30" t="s">
        <v>252</v>
      </c>
      <c r="D54" s="12" t="s">
        <v>253</v>
      </c>
      <c r="E54" s="31" t="s">
        <v>249</v>
      </c>
    </row>
    <row r="55" spans="1:5" ht="43.5" x14ac:dyDescent="0.35">
      <c r="A55" s="20" t="s">
        <v>254</v>
      </c>
      <c r="B55" s="17" t="s">
        <v>255</v>
      </c>
      <c r="C55" s="30" t="s">
        <v>256</v>
      </c>
      <c r="D55" s="12" t="s">
        <v>257</v>
      </c>
      <c r="E55" s="31" t="s">
        <v>249</v>
      </c>
    </row>
    <row r="56" spans="1:5" ht="116" x14ac:dyDescent="0.35">
      <c r="A56" s="20" t="s">
        <v>258</v>
      </c>
      <c r="B56" s="17" t="s">
        <v>259</v>
      </c>
      <c r="C56" s="30" t="s">
        <v>438</v>
      </c>
      <c r="D56" s="12" t="s">
        <v>439</v>
      </c>
      <c r="E56" s="31" t="s">
        <v>260</v>
      </c>
    </row>
    <row r="57" spans="1:5" ht="58" x14ac:dyDescent="0.35">
      <c r="A57" s="20" t="s">
        <v>103</v>
      </c>
      <c r="B57" s="17" t="s">
        <v>104</v>
      </c>
      <c r="C57" s="30" t="s">
        <v>105</v>
      </c>
      <c r="D57" s="12" t="s">
        <v>106</v>
      </c>
      <c r="E57" s="31" t="s">
        <v>107</v>
      </c>
    </row>
    <row r="58" spans="1:5" ht="43.5" x14ac:dyDescent="0.35">
      <c r="A58" s="21" t="s">
        <v>108</v>
      </c>
      <c r="B58" s="18" t="s">
        <v>104</v>
      </c>
      <c r="C58" s="30" t="s">
        <v>109</v>
      </c>
      <c r="D58" s="12" t="s">
        <v>110</v>
      </c>
      <c r="E58" s="31" t="s">
        <v>111</v>
      </c>
    </row>
    <row r="59" spans="1:5" x14ac:dyDescent="0.35">
      <c r="A59" s="42" t="s">
        <v>261</v>
      </c>
      <c r="B59" s="1"/>
      <c r="C59" s="34"/>
      <c r="D59" s="19"/>
      <c r="E59" s="35"/>
    </row>
    <row r="60" spans="1:5" ht="58" x14ac:dyDescent="0.35">
      <c r="A60" s="20" t="s">
        <v>262</v>
      </c>
      <c r="B60" s="17" t="s">
        <v>263</v>
      </c>
      <c r="C60" s="30" t="s">
        <v>264</v>
      </c>
      <c r="D60" s="12" t="s">
        <v>265</v>
      </c>
      <c r="E60" s="36"/>
    </row>
    <row r="61" spans="1:5" ht="29" x14ac:dyDescent="0.35">
      <c r="A61" s="20" t="s">
        <v>266</v>
      </c>
      <c r="B61" s="17" t="s">
        <v>267</v>
      </c>
      <c r="C61" s="30" t="s">
        <v>268</v>
      </c>
      <c r="D61" s="12" t="s">
        <v>269</v>
      </c>
      <c r="E61" s="31"/>
    </row>
    <row r="62" spans="1:5" s="9" customFormat="1" ht="72.5" x14ac:dyDescent="0.35">
      <c r="A62" s="20" t="s">
        <v>270</v>
      </c>
      <c r="B62" s="17" t="s">
        <v>271</v>
      </c>
      <c r="C62" s="30" t="s">
        <v>272</v>
      </c>
      <c r="D62" s="12" t="s">
        <v>273</v>
      </c>
      <c r="E62" s="31" t="s">
        <v>440</v>
      </c>
    </row>
    <row r="63" spans="1:5" s="9" customFormat="1" ht="43.5" x14ac:dyDescent="0.35">
      <c r="A63" s="20" t="s">
        <v>274</v>
      </c>
      <c r="B63" s="17" t="s">
        <v>275</v>
      </c>
      <c r="C63" s="30" t="s">
        <v>276</v>
      </c>
      <c r="D63" s="12" t="s">
        <v>277</v>
      </c>
      <c r="E63" s="31" t="s">
        <v>278</v>
      </c>
    </row>
    <row r="64" spans="1:5" s="9" customFormat="1" ht="58" x14ac:dyDescent="0.35">
      <c r="A64" s="20" t="s">
        <v>279</v>
      </c>
      <c r="B64" s="17" t="s">
        <v>441</v>
      </c>
      <c r="C64" s="30" t="s">
        <v>442</v>
      </c>
      <c r="D64" s="12" t="s">
        <v>443</v>
      </c>
      <c r="E64" s="31" t="s">
        <v>444</v>
      </c>
    </row>
    <row r="65" spans="1:5" s="9" customFormat="1" ht="80.25" customHeight="1" x14ac:dyDescent="0.35">
      <c r="A65" s="20" t="s">
        <v>281</v>
      </c>
      <c r="B65" s="17" t="s">
        <v>282</v>
      </c>
      <c r="C65" s="30" t="s">
        <v>283</v>
      </c>
      <c r="D65" s="12" t="s">
        <v>284</v>
      </c>
      <c r="E65" s="31" t="s">
        <v>285</v>
      </c>
    </row>
    <row r="66" spans="1:5" s="9" customFormat="1" ht="63.75" customHeight="1" x14ac:dyDescent="0.35">
      <c r="A66" s="20" t="s">
        <v>286</v>
      </c>
      <c r="B66" s="17" t="s">
        <v>287</v>
      </c>
      <c r="C66" s="30" t="s">
        <v>288</v>
      </c>
      <c r="D66" s="12" t="s">
        <v>289</v>
      </c>
      <c r="E66" s="31" t="s">
        <v>290</v>
      </c>
    </row>
    <row r="67" spans="1:5" s="9" customFormat="1" ht="72.5" x14ac:dyDescent="0.35">
      <c r="A67" s="20" t="s">
        <v>291</v>
      </c>
      <c r="B67" s="17" t="s">
        <v>292</v>
      </c>
      <c r="C67" s="30" t="s">
        <v>293</v>
      </c>
      <c r="D67" s="12" t="s">
        <v>294</v>
      </c>
      <c r="E67" s="31" t="s">
        <v>295</v>
      </c>
    </row>
    <row r="68" spans="1:5" s="9" customFormat="1" ht="29" x14ac:dyDescent="0.35">
      <c r="A68" s="21" t="s">
        <v>296</v>
      </c>
      <c r="B68" s="18" t="s">
        <v>292</v>
      </c>
      <c r="C68" s="30" t="s">
        <v>297</v>
      </c>
      <c r="D68" s="12" t="s">
        <v>298</v>
      </c>
      <c r="E68" s="31" t="s">
        <v>299</v>
      </c>
    </row>
    <row r="69" spans="1:5" ht="87" x14ac:dyDescent="0.35">
      <c r="A69" s="21" t="s">
        <v>300</v>
      </c>
      <c r="B69" s="18" t="s">
        <v>301</v>
      </c>
      <c r="C69" s="30" t="s">
        <v>302</v>
      </c>
      <c r="D69" s="12" t="s">
        <v>303</v>
      </c>
      <c r="E69" s="31" t="s">
        <v>304</v>
      </c>
    </row>
    <row r="70" spans="1:5" s="9" customFormat="1" x14ac:dyDescent="0.35">
      <c r="A70" s="247" t="s">
        <v>305</v>
      </c>
      <c r="B70" s="296"/>
      <c r="C70" s="32"/>
      <c r="D70" s="14"/>
      <c r="E70" s="33"/>
    </row>
    <row r="71" spans="1:5" s="9" customFormat="1" ht="58" x14ac:dyDescent="0.35">
      <c r="A71" s="21" t="s">
        <v>306</v>
      </c>
      <c r="B71" s="18" t="s">
        <v>307</v>
      </c>
      <c r="C71" s="30" t="s">
        <v>308</v>
      </c>
      <c r="D71" s="12" t="s">
        <v>445</v>
      </c>
      <c r="E71" s="31" t="s">
        <v>309</v>
      </c>
    </row>
    <row r="72" spans="1:5" s="9" customFormat="1" ht="101.5" x14ac:dyDescent="0.35">
      <c r="A72" s="21" t="s">
        <v>310</v>
      </c>
      <c r="B72" s="18" t="s">
        <v>311</v>
      </c>
      <c r="C72" s="30" t="s">
        <v>312</v>
      </c>
      <c r="D72" s="12" t="s">
        <v>446</v>
      </c>
      <c r="E72" s="31" t="s">
        <v>313</v>
      </c>
    </row>
    <row r="73" spans="1:5" s="9" customFormat="1" ht="72.5" x14ac:dyDescent="0.35">
      <c r="A73" s="21" t="s">
        <v>314</v>
      </c>
      <c r="B73" s="18" t="s">
        <v>315</v>
      </c>
      <c r="C73" s="30" t="s">
        <v>316</v>
      </c>
      <c r="D73" s="12" t="s">
        <v>447</v>
      </c>
      <c r="E73" s="31" t="s">
        <v>317</v>
      </c>
    </row>
    <row r="74" spans="1:5" s="9" customFormat="1" ht="72.5" x14ac:dyDescent="0.35">
      <c r="A74" s="21" t="s">
        <v>318</v>
      </c>
      <c r="B74" s="18" t="s">
        <v>319</v>
      </c>
      <c r="C74" s="30" t="s">
        <v>320</v>
      </c>
      <c r="D74" s="12" t="s">
        <v>448</v>
      </c>
      <c r="E74" s="31"/>
    </row>
    <row r="75" spans="1:5" ht="87" x14ac:dyDescent="0.35">
      <c r="A75" s="21" t="s">
        <v>321</v>
      </c>
      <c r="B75" s="18" t="s">
        <v>322</v>
      </c>
      <c r="C75" s="30" t="s">
        <v>323</v>
      </c>
      <c r="D75" s="12" t="s">
        <v>449</v>
      </c>
      <c r="E75" s="31"/>
    </row>
    <row r="76" spans="1:5" x14ac:dyDescent="0.35">
      <c r="A76" s="247" t="s">
        <v>324</v>
      </c>
      <c r="B76" s="296"/>
      <c r="C76" s="32"/>
      <c r="D76" s="14"/>
      <c r="E76" s="33"/>
    </row>
    <row r="77" spans="1:5" ht="43.5" x14ac:dyDescent="0.35">
      <c r="A77" s="22" t="s">
        <v>325</v>
      </c>
      <c r="B77" s="11" t="s">
        <v>326</v>
      </c>
      <c r="C77" s="30" t="s">
        <v>327</v>
      </c>
      <c r="D77" s="12" t="s">
        <v>328</v>
      </c>
      <c r="E77" s="36"/>
    </row>
    <row r="78" spans="1:5" ht="58" x14ac:dyDescent="0.35">
      <c r="A78" s="22" t="s">
        <v>329</v>
      </c>
      <c r="B78" s="11" t="s">
        <v>330</v>
      </c>
      <c r="C78" s="30" t="s">
        <v>331</v>
      </c>
      <c r="D78" s="12" t="s">
        <v>332</v>
      </c>
      <c r="E78" s="31" t="s">
        <v>333</v>
      </c>
    </row>
    <row r="79" spans="1:5" ht="29" x14ac:dyDescent="0.35">
      <c r="A79" s="22" t="s">
        <v>334</v>
      </c>
      <c r="B79" s="11" t="s">
        <v>335</v>
      </c>
      <c r="C79" s="30" t="s">
        <v>336</v>
      </c>
      <c r="D79" s="12" t="s">
        <v>337</v>
      </c>
      <c r="E79" s="36"/>
    </row>
    <row r="80" spans="1:5" ht="43.5" x14ac:dyDescent="0.35">
      <c r="A80" s="22" t="s">
        <v>338</v>
      </c>
      <c r="B80" s="11" t="s">
        <v>339</v>
      </c>
      <c r="C80" s="30" t="s">
        <v>340</v>
      </c>
      <c r="D80" s="12" t="s">
        <v>341</v>
      </c>
      <c r="E80" s="31" t="s">
        <v>342</v>
      </c>
    </row>
    <row r="81" spans="1:5" ht="101.5" x14ac:dyDescent="0.35">
      <c r="A81" s="22" t="s">
        <v>343</v>
      </c>
      <c r="B81" s="11" t="s">
        <v>344</v>
      </c>
      <c r="C81" s="30" t="s">
        <v>345</v>
      </c>
      <c r="D81" s="12" t="s">
        <v>450</v>
      </c>
      <c r="E81" s="31"/>
    </row>
    <row r="82" spans="1:5" ht="62.25" customHeight="1" x14ac:dyDescent="0.35">
      <c r="A82" s="22" t="s">
        <v>346</v>
      </c>
      <c r="B82" s="11" t="s">
        <v>347</v>
      </c>
      <c r="C82" s="30" t="s">
        <v>348</v>
      </c>
      <c r="D82" s="12" t="s">
        <v>349</v>
      </c>
      <c r="E82" s="31"/>
    </row>
    <row r="83" spans="1:5" x14ac:dyDescent="0.35">
      <c r="A83" s="245" t="s">
        <v>350</v>
      </c>
      <c r="B83" s="294"/>
      <c r="C83" s="32"/>
      <c r="D83" s="14"/>
      <c r="E83" s="33"/>
    </row>
    <row r="84" spans="1:5" ht="29" x14ac:dyDescent="0.35">
      <c r="A84" s="22" t="s">
        <v>351</v>
      </c>
      <c r="B84" s="11" t="s">
        <v>352</v>
      </c>
      <c r="C84" s="30" t="s">
        <v>353</v>
      </c>
      <c r="D84" s="12"/>
      <c r="E84" s="31"/>
    </row>
    <row r="85" spans="1:5" ht="29" x14ac:dyDescent="0.35">
      <c r="A85" s="22" t="s">
        <v>354</v>
      </c>
      <c r="B85" s="11" t="s">
        <v>355</v>
      </c>
      <c r="C85" s="30" t="s">
        <v>356</v>
      </c>
      <c r="D85" s="12"/>
      <c r="E85" s="31"/>
    </row>
    <row r="86" spans="1:5" ht="29" x14ac:dyDescent="0.35">
      <c r="A86" s="22" t="s">
        <v>357</v>
      </c>
      <c r="B86" s="11" t="s">
        <v>358</v>
      </c>
      <c r="C86" s="30" t="s">
        <v>359</v>
      </c>
      <c r="D86" s="12"/>
      <c r="E86" s="31"/>
    </row>
    <row r="87" spans="1:5" ht="43.5" x14ac:dyDescent="0.35">
      <c r="A87" s="22" t="s">
        <v>360</v>
      </c>
      <c r="B87" s="11" t="s">
        <v>361</v>
      </c>
      <c r="C87" s="30" t="s">
        <v>362</v>
      </c>
      <c r="D87" s="12"/>
      <c r="E87" s="31" t="s">
        <v>363</v>
      </c>
    </row>
    <row r="88" spans="1:5" ht="29" x14ac:dyDescent="0.35">
      <c r="A88" s="22" t="s">
        <v>364</v>
      </c>
      <c r="B88" s="11" t="s">
        <v>365</v>
      </c>
      <c r="C88" s="30" t="s">
        <v>366</v>
      </c>
      <c r="D88" s="12"/>
      <c r="E88" s="31"/>
    </row>
    <row r="89" spans="1:5" ht="43.5" x14ac:dyDescent="0.35">
      <c r="A89" s="22" t="s">
        <v>451</v>
      </c>
      <c r="B89" s="11" t="s">
        <v>452</v>
      </c>
      <c r="C89" s="30" t="s">
        <v>453</v>
      </c>
      <c r="D89" s="12" t="s">
        <v>454</v>
      </c>
      <c r="E89" s="31" t="s">
        <v>455</v>
      </c>
    </row>
    <row r="90" spans="1:5" ht="29" x14ac:dyDescent="0.35">
      <c r="A90" s="22" t="s">
        <v>367</v>
      </c>
      <c r="B90" s="11" t="s">
        <v>368</v>
      </c>
      <c r="C90" s="30" t="s">
        <v>369</v>
      </c>
      <c r="D90" s="12"/>
      <c r="E90" s="31"/>
    </row>
    <row r="91" spans="1:5" ht="29" x14ac:dyDescent="0.35">
      <c r="A91" s="22" t="s">
        <v>370</v>
      </c>
      <c r="B91" s="11" t="s">
        <v>371</v>
      </c>
      <c r="C91" s="30" t="s">
        <v>372</v>
      </c>
      <c r="D91" s="12" t="s">
        <v>373</v>
      </c>
      <c r="E91" s="31"/>
    </row>
    <row r="92" spans="1:5" ht="29" x14ac:dyDescent="0.35">
      <c r="A92" s="22" t="s">
        <v>374</v>
      </c>
      <c r="B92" s="11" t="s">
        <v>375</v>
      </c>
      <c r="C92" s="30" t="s">
        <v>376</v>
      </c>
      <c r="D92" s="12" t="s">
        <v>373</v>
      </c>
      <c r="E92" s="31"/>
    </row>
    <row r="93" spans="1:5" ht="43.5" x14ac:dyDescent="0.35">
      <c r="A93" s="22" t="s">
        <v>377</v>
      </c>
      <c r="B93" s="11" t="s">
        <v>378</v>
      </c>
      <c r="C93" s="30" t="s">
        <v>379</v>
      </c>
      <c r="D93" s="12" t="s">
        <v>380</v>
      </c>
      <c r="E93" s="31"/>
    </row>
    <row r="94" spans="1:5" ht="29" x14ac:dyDescent="0.35">
      <c r="A94" s="22" t="s">
        <v>381</v>
      </c>
      <c r="B94" s="11" t="s">
        <v>382</v>
      </c>
      <c r="C94" s="30" t="s">
        <v>383</v>
      </c>
      <c r="D94" s="12" t="s">
        <v>384</v>
      </c>
      <c r="E94" s="31"/>
    </row>
    <row r="95" spans="1:5" ht="29" x14ac:dyDescent="0.35">
      <c r="A95" s="22" t="s">
        <v>385</v>
      </c>
      <c r="B95" s="11" t="s">
        <v>386</v>
      </c>
      <c r="C95" s="30" t="s">
        <v>387</v>
      </c>
      <c r="D95" s="12" t="s">
        <v>388</v>
      </c>
      <c r="E95" s="31"/>
    </row>
    <row r="96" spans="1:5" ht="29" x14ac:dyDescent="0.35">
      <c r="A96" s="23" t="s">
        <v>389</v>
      </c>
      <c r="B96" s="13" t="s">
        <v>390</v>
      </c>
      <c r="C96" s="30" t="s">
        <v>391</v>
      </c>
      <c r="D96" s="12" t="s">
        <v>392</v>
      </c>
      <c r="E96" s="31"/>
    </row>
    <row r="97" spans="1:5" ht="15" customHeight="1" x14ac:dyDescent="0.35">
      <c r="A97" s="22" t="s">
        <v>393</v>
      </c>
      <c r="B97" s="11" t="s">
        <v>394</v>
      </c>
      <c r="C97" s="30" t="s">
        <v>395</v>
      </c>
      <c r="D97" s="15"/>
      <c r="E97" s="36"/>
    </row>
    <row r="98" spans="1:5" x14ac:dyDescent="0.35">
      <c r="A98" s="245" t="s">
        <v>396</v>
      </c>
      <c r="B98" s="294"/>
      <c r="C98" s="32"/>
      <c r="D98" s="14"/>
      <c r="E98" s="33"/>
    </row>
    <row r="99" spans="1:5" ht="33.75" customHeight="1" x14ac:dyDescent="0.35">
      <c r="A99" s="22" t="s">
        <v>397</v>
      </c>
      <c r="B99" s="11" t="s">
        <v>398</v>
      </c>
      <c r="C99" s="30" t="s">
        <v>399</v>
      </c>
      <c r="D99" s="15"/>
      <c r="E99" s="36"/>
    </row>
    <row r="100" spans="1:5" ht="43.5" x14ac:dyDescent="0.35">
      <c r="A100" s="22" t="s">
        <v>400</v>
      </c>
      <c r="B100" s="11" t="s">
        <v>401</v>
      </c>
      <c r="C100" s="30" t="s">
        <v>402</v>
      </c>
      <c r="D100" s="15"/>
      <c r="E100" s="36"/>
    </row>
    <row r="101" spans="1:5" ht="43.5" x14ac:dyDescent="0.35">
      <c r="A101" s="22" t="s">
        <v>403</v>
      </c>
      <c r="B101" s="11" t="s">
        <v>404</v>
      </c>
      <c r="C101" s="30" t="s">
        <v>405</v>
      </c>
      <c r="D101" s="15"/>
      <c r="E101" s="36"/>
    </row>
    <row r="102" spans="1:5" ht="43.5" x14ac:dyDescent="0.35">
      <c r="A102" s="22" t="s">
        <v>406</v>
      </c>
      <c r="B102" s="11" t="s">
        <v>407</v>
      </c>
      <c r="C102" s="30" t="s">
        <v>408</v>
      </c>
      <c r="D102" s="12" t="s">
        <v>409</v>
      </c>
      <c r="E102" s="36"/>
    </row>
    <row r="103" spans="1:5" ht="29" x14ac:dyDescent="0.35">
      <c r="A103" s="22" t="s">
        <v>410</v>
      </c>
      <c r="B103" s="11" t="s">
        <v>411</v>
      </c>
      <c r="C103" s="30" t="s">
        <v>412</v>
      </c>
      <c r="D103" s="15"/>
      <c r="E103" s="36"/>
    </row>
    <row r="104" spans="1:5" ht="72.5" x14ac:dyDescent="0.35">
      <c r="A104" s="22" t="s">
        <v>413</v>
      </c>
      <c r="B104" s="11" t="s">
        <v>414</v>
      </c>
      <c r="C104" s="30" t="s">
        <v>415</v>
      </c>
      <c r="D104" s="12" t="s">
        <v>416</v>
      </c>
      <c r="E104" s="36"/>
    </row>
    <row r="105" spans="1:5" ht="29.5" thickBot="1" x14ac:dyDescent="0.4">
      <c r="A105" s="24" t="s">
        <v>417</v>
      </c>
      <c r="B105" s="25" t="s">
        <v>418</v>
      </c>
      <c r="C105" s="37" t="s">
        <v>419</v>
      </c>
      <c r="D105" s="26" t="s">
        <v>420</v>
      </c>
      <c r="E105" s="38"/>
    </row>
  </sheetData>
  <sheetProtection algorithmName="SHA-512" hashValue="J1QCr+p0C9mpJQ8rRit75ZlX4WdUOrbPfdnSieXFe32byyNV6+/nXkHEQI+zCU2sHMdQIED/codq5N8NBUXGPg==" saltValue="ra9Yz7cGj4uImz7FksSqsg==" spinCount="100000" sheet="1" objects="1" scenarios="1"/>
  <mergeCells count="13">
    <mergeCell ref="A1:C1"/>
    <mergeCell ref="A98:B98"/>
    <mergeCell ref="A4:B4"/>
    <mergeCell ref="A9:B9"/>
    <mergeCell ref="A13:B13"/>
    <mergeCell ref="A18:B18"/>
    <mergeCell ref="A22:B22"/>
    <mergeCell ref="A25:B25"/>
    <mergeCell ref="A28:B28"/>
    <mergeCell ref="A31:B31"/>
    <mergeCell ref="A70:B70"/>
    <mergeCell ref="A76:B76"/>
    <mergeCell ref="A83:B83"/>
  </mergeCells>
  <phoneticPr fontId="9"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bd86c3a-94ff-41f6-aa8c-091ddfc8bbf2" xsi:nil="true"/>
    <lcf76f155ced4ddcb4097134ff3c332f xmlns="5c448bdc-2881-4978-9d19-9861ed5ee52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41D482518F08648946513B9A5E979EA" ma:contentTypeVersion="12" ma:contentTypeDescription="Create a new document." ma:contentTypeScope="" ma:versionID="234ef6973112ad236de9ff39e5f17357">
  <xsd:schema xmlns:xsd="http://www.w3.org/2001/XMLSchema" xmlns:xs="http://www.w3.org/2001/XMLSchema" xmlns:p="http://schemas.microsoft.com/office/2006/metadata/properties" xmlns:ns2="5c448bdc-2881-4978-9d19-9861ed5ee525" xmlns:ns3="ebd86c3a-94ff-41f6-aa8c-091ddfc8bbf2" targetNamespace="http://schemas.microsoft.com/office/2006/metadata/properties" ma:root="true" ma:fieldsID="59a2113c2238f035782a4b9819a9bbcb" ns2:_="" ns3:_="">
    <xsd:import namespace="5c448bdc-2881-4978-9d19-9861ed5ee525"/>
    <xsd:import namespace="ebd86c3a-94ff-41f6-aa8c-091ddfc8bbf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448bdc-2881-4978-9d19-9861ed5ee5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cae6c5d7-b21f-4aaa-ac91-296ecc6194c0"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d86c3a-94ff-41f6-aa8c-091ddfc8bbf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273c740a-9d9a-4e1f-acb1-2684e8f904a3}" ma:internalName="TaxCatchAll" ma:showField="CatchAllData" ma:web="ebd86c3a-94ff-41f6-aa8c-091ddfc8bb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C73BB5-5C37-4CF2-A781-3EE5BF1E827E}">
  <ds:schemaRefs>
    <ds:schemaRef ds:uri="http://schemas.microsoft.com/sharepoint/v3/contenttype/forms"/>
  </ds:schemaRefs>
</ds:datastoreItem>
</file>

<file path=customXml/itemProps2.xml><?xml version="1.0" encoding="utf-8"?>
<ds:datastoreItem xmlns:ds="http://schemas.openxmlformats.org/officeDocument/2006/customXml" ds:itemID="{C6C278FE-27DF-4DAB-A9A0-6155D87F0921}">
  <ds:schemaRefs>
    <ds:schemaRef ds:uri="http://purl.org/dc/dcmitype/"/>
    <ds:schemaRef ds:uri="http://www.w3.org/XML/1998/namespace"/>
    <ds:schemaRef ds:uri="http://schemas.microsoft.com/office/2006/metadata/properties"/>
    <ds:schemaRef ds:uri="http://schemas.openxmlformats.org/package/2006/metadata/core-properties"/>
    <ds:schemaRef ds:uri="http://schemas.microsoft.com/office/2006/documentManagement/types"/>
    <ds:schemaRef ds:uri="5c448bdc-2881-4978-9d19-9861ed5ee525"/>
    <ds:schemaRef ds:uri="http://purl.org/dc/elements/1.1/"/>
    <ds:schemaRef ds:uri="http://purl.org/dc/terms/"/>
    <ds:schemaRef ds:uri="ebd86c3a-94ff-41f6-aa8c-091ddfc8bbf2"/>
    <ds:schemaRef ds:uri="http://schemas.microsoft.com/office/infopath/2007/PartnerControls"/>
  </ds:schemaRefs>
</ds:datastoreItem>
</file>

<file path=customXml/itemProps3.xml><?xml version="1.0" encoding="utf-8"?>
<ds:datastoreItem xmlns:ds="http://schemas.openxmlformats.org/officeDocument/2006/customXml" ds:itemID="{D334EA78-1900-453C-8202-5004A157D9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448bdc-2881-4978-9d19-9861ed5ee525"/>
    <ds:schemaRef ds:uri="ebd86c3a-94ff-41f6-aa8c-091ddfc8bb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Version</vt:lpstr>
      <vt:lpstr>1. Overview</vt:lpstr>
      <vt:lpstr>2. Running Records</vt:lpstr>
      <vt:lpstr>3. Coding Worksheet</vt:lpstr>
      <vt:lpstr>4. Scale Scores</vt:lpstr>
      <vt:lpstr>5. Composite Indicators</vt:lpstr>
      <vt:lpstr>6. Codebook</vt:lpstr>
      <vt:lpstr>Version!EMI</vt:lpstr>
      <vt:lpstr>Version!FoK</vt:lpstr>
      <vt:lpstr>Version!IC</vt:lpstr>
      <vt:lpstr>Version!MD</vt:lpstr>
      <vt:lpstr>Version!MRM</vt:lpstr>
      <vt:lpstr>Version!RWMI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Micah Wood</dc:creator>
  <cp:keywords/>
  <dc:description/>
  <cp:lastModifiedBy>Lauren Amos</cp:lastModifiedBy>
  <cp:revision/>
  <dcterms:created xsi:type="dcterms:W3CDTF">2022-11-04T19:04:26Z</dcterms:created>
  <dcterms:modified xsi:type="dcterms:W3CDTF">2025-01-10T22:48:26Z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0x010100041D482518F08648946513B9A5E979EA</vt:lpwstr>
  </property>
  <property fmtid="{D5CDD505-2E9C-101B-9397-08002B2CF9AE}" pid="3" name="MediaServiceImageTags">
    <vt:lpwstr/>
  </property>
</Properties>
</file>